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201817 - ZŠ U Stadionu 75..." sheetId="2" r:id="rId2"/>
    <sheet name="Pokyny pro vyplnění" sheetId="3" r:id="rId3"/>
  </sheets>
  <definedNames>
    <definedName name="_xlnm.Print_Area" localSheetId="0">'Rekapitulace stavby'!$D$4:$AO$33,'Rekapitulace stavby'!$C$39:$AQ$53</definedName>
    <definedName name="_xlnm.Print_Titles" localSheetId="0">'Rekapitulace stavby'!$49:$49</definedName>
    <definedName name="_xlnm._FilterDatabase" localSheetId="1" hidden="1">'201817 - ZŠ U Stadionu 75...'!$C$100:$K$592</definedName>
    <definedName name="_xlnm.Print_Area" localSheetId="1">'201817 - ZŠ U Stadionu 75...'!$C$4:$J$34,'201817 - ZŠ U Stadionu 75...'!$C$40:$J$84,'201817 - ZŠ U Stadionu 75...'!$C$90:$K$592</definedName>
    <definedName name="_xlnm.Print_Titles" localSheetId="1">'201817 - ZŠ U Stadionu 75...'!$100:$100</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2"/>
  <c r="AX52"/>
  <c i="2" r="BI591"/>
  <c r="BH591"/>
  <c r="BG591"/>
  <c r="BF591"/>
  <c r="T591"/>
  <c r="R591"/>
  <c r="P591"/>
  <c r="BK591"/>
  <c r="J591"/>
  <c r="BE591"/>
  <c r="BI587"/>
  <c r="BH587"/>
  <c r="BG587"/>
  <c r="BF587"/>
  <c r="T587"/>
  <c r="T586"/>
  <c r="R587"/>
  <c r="R586"/>
  <c r="P587"/>
  <c r="P586"/>
  <c r="BK587"/>
  <c r="BK586"/>
  <c r="J586"/>
  <c r="J587"/>
  <c r="BE587"/>
  <c r="J83"/>
  <c r="BI579"/>
  <c r="BH579"/>
  <c r="BG579"/>
  <c r="BF579"/>
  <c r="T579"/>
  <c r="R579"/>
  <c r="P579"/>
  <c r="BK579"/>
  <c r="J579"/>
  <c r="BE579"/>
  <c r="BI577"/>
  <c r="BH577"/>
  <c r="BG577"/>
  <c r="BF577"/>
  <c r="T577"/>
  <c r="T576"/>
  <c r="R577"/>
  <c r="R576"/>
  <c r="P577"/>
  <c r="P576"/>
  <c r="BK577"/>
  <c r="BK576"/>
  <c r="J576"/>
  <c r="J577"/>
  <c r="BE577"/>
  <c r="J82"/>
  <c r="BI569"/>
  <c r="BH569"/>
  <c r="BG569"/>
  <c r="BF569"/>
  <c r="T569"/>
  <c r="T568"/>
  <c r="R569"/>
  <c r="R568"/>
  <c r="P569"/>
  <c r="P568"/>
  <c r="BK569"/>
  <c r="BK568"/>
  <c r="J568"/>
  <c r="J569"/>
  <c r="BE569"/>
  <c r="J81"/>
  <c r="BI567"/>
  <c r="BH567"/>
  <c r="BG567"/>
  <c r="BF567"/>
  <c r="T567"/>
  <c r="R567"/>
  <c r="P567"/>
  <c r="BK567"/>
  <c r="J567"/>
  <c r="BE567"/>
  <c r="BI565"/>
  <c r="BH565"/>
  <c r="BG565"/>
  <c r="BF565"/>
  <c r="T565"/>
  <c r="T564"/>
  <c r="T563"/>
  <c r="R565"/>
  <c r="R564"/>
  <c r="R563"/>
  <c r="P565"/>
  <c r="P564"/>
  <c r="P563"/>
  <c r="BK565"/>
  <c r="BK564"/>
  <c r="J564"/>
  <c r="BK563"/>
  <c r="J563"/>
  <c r="J565"/>
  <c r="BE565"/>
  <c r="J80"/>
  <c r="J79"/>
  <c r="BI559"/>
  <c r="BH559"/>
  <c r="BG559"/>
  <c r="BF559"/>
  <c r="T559"/>
  <c r="R559"/>
  <c r="P559"/>
  <c r="BK559"/>
  <c r="J559"/>
  <c r="BE559"/>
  <c r="BI558"/>
  <c r="BH558"/>
  <c r="BG558"/>
  <c r="BF558"/>
  <c r="T558"/>
  <c r="R558"/>
  <c r="P558"/>
  <c r="BK558"/>
  <c r="J558"/>
  <c r="BE558"/>
  <c r="BI557"/>
  <c r="BH557"/>
  <c r="BG557"/>
  <c r="BF557"/>
  <c r="T557"/>
  <c r="R557"/>
  <c r="P557"/>
  <c r="BK557"/>
  <c r="J557"/>
  <c r="BE557"/>
  <c r="BI555"/>
  <c r="BH555"/>
  <c r="BG555"/>
  <c r="BF555"/>
  <c r="T555"/>
  <c r="R555"/>
  <c r="P555"/>
  <c r="BK555"/>
  <c r="J555"/>
  <c r="BE555"/>
  <c r="BI551"/>
  <c r="BH551"/>
  <c r="BG551"/>
  <c r="BF551"/>
  <c r="T551"/>
  <c r="R551"/>
  <c r="P551"/>
  <c r="BK551"/>
  <c r="J551"/>
  <c r="BE551"/>
  <c r="BI549"/>
  <c r="BH549"/>
  <c r="BG549"/>
  <c r="BF549"/>
  <c r="T549"/>
  <c r="R549"/>
  <c r="P549"/>
  <c r="BK549"/>
  <c r="J549"/>
  <c r="BE549"/>
  <c r="BI545"/>
  <c r="BH545"/>
  <c r="BG545"/>
  <c r="BF545"/>
  <c r="T545"/>
  <c r="R545"/>
  <c r="P545"/>
  <c r="BK545"/>
  <c r="J545"/>
  <c r="BE545"/>
  <c r="BI540"/>
  <c r="BH540"/>
  <c r="BG540"/>
  <c r="BF540"/>
  <c r="T540"/>
  <c r="R540"/>
  <c r="P540"/>
  <c r="BK540"/>
  <c r="J540"/>
  <c r="BE540"/>
  <c r="BI528"/>
  <c r="BH528"/>
  <c r="BG528"/>
  <c r="BF528"/>
  <c r="T528"/>
  <c r="T527"/>
  <c r="R528"/>
  <c r="R527"/>
  <c r="P528"/>
  <c r="P527"/>
  <c r="BK528"/>
  <c r="BK527"/>
  <c r="J527"/>
  <c r="J528"/>
  <c r="BE528"/>
  <c r="J78"/>
  <c r="BI525"/>
  <c r="BH525"/>
  <c r="BG525"/>
  <c r="BF525"/>
  <c r="T525"/>
  <c r="R525"/>
  <c r="P525"/>
  <c r="BK525"/>
  <c r="J525"/>
  <c r="BE525"/>
  <c r="BI523"/>
  <c r="BH523"/>
  <c r="BG523"/>
  <c r="BF523"/>
  <c r="T523"/>
  <c r="R523"/>
  <c r="P523"/>
  <c r="BK523"/>
  <c r="J523"/>
  <c r="BE523"/>
  <c r="BI522"/>
  <c r="BH522"/>
  <c r="BG522"/>
  <c r="BF522"/>
  <c r="T522"/>
  <c r="R522"/>
  <c r="P522"/>
  <c r="BK522"/>
  <c r="J522"/>
  <c r="BE522"/>
  <c r="BI518"/>
  <c r="BH518"/>
  <c r="BG518"/>
  <c r="BF518"/>
  <c r="T518"/>
  <c r="R518"/>
  <c r="P518"/>
  <c r="BK518"/>
  <c r="J518"/>
  <c r="BE518"/>
  <c r="BI516"/>
  <c r="BH516"/>
  <c r="BG516"/>
  <c r="BF516"/>
  <c r="T516"/>
  <c r="R516"/>
  <c r="P516"/>
  <c r="BK516"/>
  <c r="J516"/>
  <c r="BE516"/>
  <c r="BI512"/>
  <c r="BH512"/>
  <c r="BG512"/>
  <c r="BF512"/>
  <c r="T512"/>
  <c r="R512"/>
  <c r="P512"/>
  <c r="BK512"/>
  <c r="J512"/>
  <c r="BE512"/>
  <c r="BI511"/>
  <c r="BH511"/>
  <c r="BG511"/>
  <c r="BF511"/>
  <c r="T511"/>
  <c r="R511"/>
  <c r="P511"/>
  <c r="BK511"/>
  <c r="J511"/>
  <c r="BE511"/>
  <c r="BI510"/>
  <c r="BH510"/>
  <c r="BG510"/>
  <c r="BF510"/>
  <c r="T510"/>
  <c r="R510"/>
  <c r="P510"/>
  <c r="BK510"/>
  <c r="J510"/>
  <c r="BE510"/>
  <c r="BI505"/>
  <c r="BH505"/>
  <c r="BG505"/>
  <c r="BF505"/>
  <c r="T505"/>
  <c r="R505"/>
  <c r="P505"/>
  <c r="BK505"/>
  <c r="J505"/>
  <c r="BE505"/>
  <c r="BI504"/>
  <c r="BH504"/>
  <c r="BG504"/>
  <c r="BF504"/>
  <c r="T504"/>
  <c r="R504"/>
  <c r="P504"/>
  <c r="BK504"/>
  <c r="J504"/>
  <c r="BE504"/>
  <c r="BI503"/>
  <c r="BH503"/>
  <c r="BG503"/>
  <c r="BF503"/>
  <c r="T503"/>
  <c r="R503"/>
  <c r="P503"/>
  <c r="BK503"/>
  <c r="J503"/>
  <c r="BE503"/>
  <c r="BI497"/>
  <c r="BH497"/>
  <c r="BG497"/>
  <c r="BF497"/>
  <c r="T497"/>
  <c r="T496"/>
  <c r="R497"/>
  <c r="R496"/>
  <c r="P497"/>
  <c r="P496"/>
  <c r="BK497"/>
  <c r="BK496"/>
  <c r="J496"/>
  <c r="J497"/>
  <c r="BE497"/>
  <c r="J77"/>
  <c r="BI495"/>
  <c r="BH495"/>
  <c r="BG495"/>
  <c r="BF495"/>
  <c r="T495"/>
  <c r="R495"/>
  <c r="P495"/>
  <c r="BK495"/>
  <c r="J495"/>
  <c r="BE495"/>
  <c r="BI494"/>
  <c r="BH494"/>
  <c r="BG494"/>
  <c r="BF494"/>
  <c r="T494"/>
  <c r="R494"/>
  <c r="P494"/>
  <c r="BK494"/>
  <c r="J494"/>
  <c r="BE494"/>
  <c r="BI489"/>
  <c r="BH489"/>
  <c r="BG489"/>
  <c r="BF489"/>
  <c r="T489"/>
  <c r="R489"/>
  <c r="P489"/>
  <c r="BK489"/>
  <c r="J489"/>
  <c r="BE489"/>
  <c r="BI481"/>
  <c r="BH481"/>
  <c r="BG481"/>
  <c r="BF481"/>
  <c r="T481"/>
  <c r="R481"/>
  <c r="P481"/>
  <c r="BK481"/>
  <c r="J481"/>
  <c r="BE481"/>
  <c r="BI473"/>
  <c r="BH473"/>
  <c r="BG473"/>
  <c r="BF473"/>
  <c r="T473"/>
  <c r="R473"/>
  <c r="P473"/>
  <c r="BK473"/>
  <c r="J473"/>
  <c r="BE473"/>
  <c r="BI471"/>
  <c r="BH471"/>
  <c r="BG471"/>
  <c r="BF471"/>
  <c r="T471"/>
  <c r="R471"/>
  <c r="P471"/>
  <c r="BK471"/>
  <c r="J471"/>
  <c r="BE471"/>
  <c r="BI462"/>
  <c r="BH462"/>
  <c r="BG462"/>
  <c r="BF462"/>
  <c r="T462"/>
  <c r="R462"/>
  <c r="P462"/>
  <c r="BK462"/>
  <c r="J462"/>
  <c r="BE462"/>
  <c r="BI461"/>
  <c r="BH461"/>
  <c r="BG461"/>
  <c r="BF461"/>
  <c r="T461"/>
  <c r="T460"/>
  <c r="R461"/>
  <c r="R460"/>
  <c r="P461"/>
  <c r="P460"/>
  <c r="BK461"/>
  <c r="BK460"/>
  <c r="J460"/>
  <c r="J461"/>
  <c r="BE461"/>
  <c r="J76"/>
  <c r="BI459"/>
  <c r="BH459"/>
  <c r="BG459"/>
  <c r="BF459"/>
  <c r="T459"/>
  <c r="R459"/>
  <c r="P459"/>
  <c r="BK459"/>
  <c r="J459"/>
  <c r="BE459"/>
  <c r="BI458"/>
  <c r="BH458"/>
  <c r="BG458"/>
  <c r="BF458"/>
  <c r="T458"/>
  <c r="R458"/>
  <c r="P458"/>
  <c r="BK458"/>
  <c r="J458"/>
  <c r="BE458"/>
  <c r="BI455"/>
  <c r="BH455"/>
  <c r="BG455"/>
  <c r="BF455"/>
  <c r="T455"/>
  <c r="R455"/>
  <c r="P455"/>
  <c r="BK455"/>
  <c r="J455"/>
  <c r="BE455"/>
  <c r="BI453"/>
  <c r="BH453"/>
  <c r="BG453"/>
  <c r="BF453"/>
  <c r="T453"/>
  <c r="R453"/>
  <c r="P453"/>
  <c r="BK453"/>
  <c r="J453"/>
  <c r="BE453"/>
  <c r="BI452"/>
  <c r="BH452"/>
  <c r="BG452"/>
  <c r="BF452"/>
  <c r="T452"/>
  <c r="R452"/>
  <c r="P452"/>
  <c r="BK452"/>
  <c r="J452"/>
  <c r="BE452"/>
  <c r="BI451"/>
  <c r="BH451"/>
  <c r="BG451"/>
  <c r="BF451"/>
  <c r="T451"/>
  <c r="R451"/>
  <c r="P451"/>
  <c r="BK451"/>
  <c r="J451"/>
  <c r="BE451"/>
  <c r="BI450"/>
  <c r="BH450"/>
  <c r="BG450"/>
  <c r="BF450"/>
  <c r="T450"/>
  <c r="T449"/>
  <c r="R450"/>
  <c r="R449"/>
  <c r="P450"/>
  <c r="P449"/>
  <c r="BK450"/>
  <c r="BK449"/>
  <c r="J449"/>
  <c r="J450"/>
  <c r="BE450"/>
  <c r="J75"/>
  <c r="BI448"/>
  <c r="BH448"/>
  <c r="BG448"/>
  <c r="BF448"/>
  <c r="T448"/>
  <c r="R448"/>
  <c r="P448"/>
  <c r="BK448"/>
  <c r="J448"/>
  <c r="BE448"/>
  <c r="BI447"/>
  <c r="BH447"/>
  <c r="BG447"/>
  <c r="BF447"/>
  <c r="T447"/>
  <c r="R447"/>
  <c r="P447"/>
  <c r="BK447"/>
  <c r="J447"/>
  <c r="BE447"/>
  <c r="BI445"/>
  <c r="BH445"/>
  <c r="BG445"/>
  <c r="BF445"/>
  <c r="T445"/>
  <c r="R445"/>
  <c r="P445"/>
  <c r="BK445"/>
  <c r="J445"/>
  <c r="BE445"/>
  <c r="BI440"/>
  <c r="BH440"/>
  <c r="BG440"/>
  <c r="BF440"/>
  <c r="T440"/>
  <c r="R440"/>
  <c r="P440"/>
  <c r="BK440"/>
  <c r="J440"/>
  <c r="BE440"/>
  <c r="BI434"/>
  <c r="BH434"/>
  <c r="BG434"/>
  <c r="BF434"/>
  <c r="T434"/>
  <c r="R434"/>
  <c r="P434"/>
  <c r="BK434"/>
  <c r="J434"/>
  <c r="BE434"/>
  <c r="BI427"/>
  <c r="BH427"/>
  <c r="BG427"/>
  <c r="BF427"/>
  <c r="T427"/>
  <c r="R427"/>
  <c r="P427"/>
  <c r="BK427"/>
  <c r="J427"/>
  <c r="BE427"/>
  <c r="BI420"/>
  <c r="BH420"/>
  <c r="BG420"/>
  <c r="BF420"/>
  <c r="T420"/>
  <c r="R420"/>
  <c r="P420"/>
  <c r="BK420"/>
  <c r="J420"/>
  <c r="BE420"/>
  <c r="BI414"/>
  <c r="BH414"/>
  <c r="BG414"/>
  <c r="BF414"/>
  <c r="T414"/>
  <c r="R414"/>
  <c r="P414"/>
  <c r="BK414"/>
  <c r="J414"/>
  <c r="BE414"/>
  <c r="BI405"/>
  <c r="BH405"/>
  <c r="BG405"/>
  <c r="BF405"/>
  <c r="T405"/>
  <c r="R405"/>
  <c r="P405"/>
  <c r="BK405"/>
  <c r="J405"/>
  <c r="BE405"/>
  <c r="BI404"/>
  <c r="BH404"/>
  <c r="BG404"/>
  <c r="BF404"/>
  <c r="T404"/>
  <c r="R404"/>
  <c r="P404"/>
  <c r="BK404"/>
  <c r="J404"/>
  <c r="BE404"/>
  <c r="BI403"/>
  <c r="BH403"/>
  <c r="BG403"/>
  <c r="BF403"/>
  <c r="T403"/>
  <c r="T402"/>
  <c r="R403"/>
  <c r="R402"/>
  <c r="P403"/>
  <c r="P402"/>
  <c r="BK403"/>
  <c r="BK402"/>
  <c r="J402"/>
  <c r="J403"/>
  <c r="BE403"/>
  <c r="J74"/>
  <c r="BI400"/>
  <c r="BH400"/>
  <c r="BG400"/>
  <c r="BF400"/>
  <c r="T400"/>
  <c r="R400"/>
  <c r="P400"/>
  <c r="BK400"/>
  <c r="J400"/>
  <c r="BE400"/>
  <c r="BI398"/>
  <c r="BH398"/>
  <c r="BG398"/>
  <c r="BF398"/>
  <c r="T398"/>
  <c r="R398"/>
  <c r="P398"/>
  <c r="BK398"/>
  <c r="J398"/>
  <c r="BE398"/>
  <c r="BI394"/>
  <c r="BH394"/>
  <c r="BG394"/>
  <c r="BF394"/>
  <c r="T394"/>
  <c r="T393"/>
  <c r="R394"/>
  <c r="R393"/>
  <c r="P394"/>
  <c r="P393"/>
  <c r="BK394"/>
  <c r="BK393"/>
  <c r="J393"/>
  <c r="J394"/>
  <c r="BE394"/>
  <c r="J73"/>
  <c r="BI392"/>
  <c r="BH392"/>
  <c r="BG392"/>
  <c r="BF392"/>
  <c r="T392"/>
  <c r="R392"/>
  <c r="P392"/>
  <c r="BK392"/>
  <c r="J392"/>
  <c r="BE392"/>
  <c r="BI391"/>
  <c r="BH391"/>
  <c r="BG391"/>
  <c r="BF391"/>
  <c r="T391"/>
  <c r="R391"/>
  <c r="P391"/>
  <c r="BK391"/>
  <c r="J391"/>
  <c r="BE391"/>
  <c r="BI390"/>
  <c r="BH390"/>
  <c r="BG390"/>
  <c r="BF390"/>
  <c r="T390"/>
  <c r="R390"/>
  <c r="P390"/>
  <c r="BK390"/>
  <c r="J390"/>
  <c r="BE390"/>
  <c r="BI389"/>
  <c r="BH389"/>
  <c r="BG389"/>
  <c r="BF389"/>
  <c r="T389"/>
  <c r="R389"/>
  <c r="P389"/>
  <c r="BK389"/>
  <c r="J389"/>
  <c r="BE389"/>
  <c r="BI387"/>
  <c r="BH387"/>
  <c r="BG387"/>
  <c r="BF387"/>
  <c r="T387"/>
  <c r="R387"/>
  <c r="P387"/>
  <c r="BK387"/>
  <c r="J387"/>
  <c r="BE387"/>
  <c r="BI385"/>
  <c r="BH385"/>
  <c r="BG385"/>
  <c r="BF385"/>
  <c r="T385"/>
  <c r="R385"/>
  <c r="P385"/>
  <c r="BK385"/>
  <c r="J385"/>
  <c r="BE385"/>
  <c r="BI382"/>
  <c r="BH382"/>
  <c r="BG382"/>
  <c r="BF382"/>
  <c r="T382"/>
  <c r="T381"/>
  <c r="R382"/>
  <c r="R381"/>
  <c r="P382"/>
  <c r="P381"/>
  <c r="BK382"/>
  <c r="BK381"/>
  <c r="J381"/>
  <c r="J382"/>
  <c r="BE382"/>
  <c r="J72"/>
  <c r="BI377"/>
  <c r="BH377"/>
  <c r="BG377"/>
  <c r="BF377"/>
  <c r="T377"/>
  <c r="R377"/>
  <c r="P377"/>
  <c r="BK377"/>
  <c r="J377"/>
  <c r="BE377"/>
  <c r="BI374"/>
  <c r="BH374"/>
  <c r="BG374"/>
  <c r="BF374"/>
  <c r="T374"/>
  <c r="T373"/>
  <c r="R374"/>
  <c r="R373"/>
  <c r="P374"/>
  <c r="P373"/>
  <c r="BK374"/>
  <c r="BK373"/>
  <c r="J373"/>
  <c r="J374"/>
  <c r="BE374"/>
  <c r="J71"/>
  <c r="BI372"/>
  <c r="BH372"/>
  <c r="BG372"/>
  <c r="BF372"/>
  <c r="T372"/>
  <c r="T371"/>
  <c r="R372"/>
  <c r="R371"/>
  <c r="P372"/>
  <c r="P371"/>
  <c r="BK372"/>
  <c r="BK371"/>
  <c r="J371"/>
  <c r="J372"/>
  <c r="BE372"/>
  <c r="J70"/>
  <c r="BI370"/>
  <c r="BH370"/>
  <c r="BG370"/>
  <c r="BF370"/>
  <c r="T370"/>
  <c r="T369"/>
  <c r="R370"/>
  <c r="R369"/>
  <c r="P370"/>
  <c r="P369"/>
  <c r="BK370"/>
  <c r="BK369"/>
  <c r="J369"/>
  <c r="J370"/>
  <c r="BE370"/>
  <c r="J69"/>
  <c r="BI368"/>
  <c r="BH368"/>
  <c r="BG368"/>
  <c r="BF368"/>
  <c r="T368"/>
  <c r="R368"/>
  <c r="P368"/>
  <c r="BK368"/>
  <c r="J368"/>
  <c r="BE368"/>
  <c r="BI367"/>
  <c r="BH367"/>
  <c r="BG367"/>
  <c r="BF367"/>
  <c r="T367"/>
  <c r="R367"/>
  <c r="P367"/>
  <c r="BK367"/>
  <c r="J367"/>
  <c r="BE367"/>
  <c r="BI363"/>
  <c r="BH363"/>
  <c r="BG363"/>
  <c r="BF363"/>
  <c r="T363"/>
  <c r="R363"/>
  <c r="P363"/>
  <c r="BK363"/>
  <c r="J363"/>
  <c r="BE363"/>
  <c r="BI362"/>
  <c r="BH362"/>
  <c r="BG362"/>
  <c r="BF362"/>
  <c r="T362"/>
  <c r="R362"/>
  <c r="P362"/>
  <c r="BK362"/>
  <c r="J362"/>
  <c r="BE362"/>
  <c r="BI355"/>
  <c r="BH355"/>
  <c r="BG355"/>
  <c r="BF355"/>
  <c r="T355"/>
  <c r="T354"/>
  <c r="R355"/>
  <c r="R354"/>
  <c r="P355"/>
  <c r="P354"/>
  <c r="BK355"/>
  <c r="BK354"/>
  <c r="J354"/>
  <c r="J355"/>
  <c r="BE355"/>
  <c r="J68"/>
  <c r="BI353"/>
  <c r="BH353"/>
  <c r="BG353"/>
  <c r="BF353"/>
  <c r="T353"/>
  <c r="T352"/>
  <c r="R353"/>
  <c r="R352"/>
  <c r="P353"/>
  <c r="P352"/>
  <c r="BK353"/>
  <c r="BK352"/>
  <c r="J352"/>
  <c r="J353"/>
  <c r="BE353"/>
  <c r="J67"/>
  <c r="BI351"/>
  <c r="BH351"/>
  <c r="BG351"/>
  <c r="BF351"/>
  <c r="T351"/>
  <c r="R351"/>
  <c r="P351"/>
  <c r="BK351"/>
  <c r="J351"/>
  <c r="BE351"/>
  <c r="BI350"/>
  <c r="BH350"/>
  <c r="BG350"/>
  <c r="BF350"/>
  <c r="T350"/>
  <c r="R350"/>
  <c r="P350"/>
  <c r="BK350"/>
  <c r="J350"/>
  <c r="BE350"/>
  <c r="BI349"/>
  <c r="BH349"/>
  <c r="BG349"/>
  <c r="BF349"/>
  <c r="T349"/>
  <c r="R349"/>
  <c r="P349"/>
  <c r="BK349"/>
  <c r="J349"/>
  <c r="BE349"/>
  <c r="BI348"/>
  <c r="BH348"/>
  <c r="BG348"/>
  <c r="BF348"/>
  <c r="T348"/>
  <c r="R348"/>
  <c r="P348"/>
  <c r="BK348"/>
  <c r="J348"/>
  <c r="BE348"/>
  <c r="BI346"/>
  <c r="BH346"/>
  <c r="BG346"/>
  <c r="BF346"/>
  <c r="T346"/>
  <c r="R346"/>
  <c r="P346"/>
  <c r="BK346"/>
  <c r="J346"/>
  <c r="BE346"/>
  <c r="BI345"/>
  <c r="BH345"/>
  <c r="BG345"/>
  <c r="BF345"/>
  <c r="T345"/>
  <c r="R345"/>
  <c r="P345"/>
  <c r="BK345"/>
  <c r="J345"/>
  <c r="BE345"/>
  <c r="BI343"/>
  <c r="BH343"/>
  <c r="BG343"/>
  <c r="BF343"/>
  <c r="T343"/>
  <c r="R343"/>
  <c r="P343"/>
  <c r="BK343"/>
  <c r="J343"/>
  <c r="BE343"/>
  <c r="BI341"/>
  <c r="BH341"/>
  <c r="BG341"/>
  <c r="BF341"/>
  <c r="T341"/>
  <c r="T340"/>
  <c r="R341"/>
  <c r="R340"/>
  <c r="P341"/>
  <c r="P340"/>
  <c r="BK341"/>
  <c r="BK340"/>
  <c r="J340"/>
  <c r="J341"/>
  <c r="BE341"/>
  <c r="J66"/>
  <c r="BI339"/>
  <c r="BH339"/>
  <c r="BG339"/>
  <c r="BF339"/>
  <c r="T339"/>
  <c r="R339"/>
  <c r="P339"/>
  <c r="BK339"/>
  <c r="J339"/>
  <c r="BE339"/>
  <c r="BI338"/>
  <c r="BH338"/>
  <c r="BG338"/>
  <c r="BF338"/>
  <c r="T338"/>
  <c r="R338"/>
  <c r="P338"/>
  <c r="BK338"/>
  <c r="J338"/>
  <c r="BE338"/>
  <c r="BI332"/>
  <c r="BH332"/>
  <c r="BG332"/>
  <c r="BF332"/>
  <c r="T332"/>
  <c r="R332"/>
  <c r="P332"/>
  <c r="BK332"/>
  <c r="J332"/>
  <c r="BE332"/>
  <c r="BI326"/>
  <c r="BH326"/>
  <c r="BG326"/>
  <c r="BF326"/>
  <c r="T326"/>
  <c r="R326"/>
  <c r="P326"/>
  <c r="BK326"/>
  <c r="J326"/>
  <c r="BE326"/>
  <c r="BI325"/>
  <c r="BH325"/>
  <c r="BG325"/>
  <c r="BF325"/>
  <c r="T325"/>
  <c r="R325"/>
  <c r="P325"/>
  <c r="BK325"/>
  <c r="J325"/>
  <c r="BE325"/>
  <c r="BI324"/>
  <c r="BH324"/>
  <c r="BG324"/>
  <c r="BF324"/>
  <c r="T324"/>
  <c r="R324"/>
  <c r="P324"/>
  <c r="BK324"/>
  <c r="J324"/>
  <c r="BE324"/>
  <c r="BI322"/>
  <c r="BH322"/>
  <c r="BG322"/>
  <c r="BF322"/>
  <c r="T322"/>
  <c r="R322"/>
  <c r="P322"/>
  <c r="BK322"/>
  <c r="J322"/>
  <c r="BE322"/>
  <c r="BI321"/>
  <c r="BH321"/>
  <c r="BG321"/>
  <c r="BF321"/>
  <c r="T321"/>
  <c r="R321"/>
  <c r="P321"/>
  <c r="BK321"/>
  <c r="J321"/>
  <c r="BE321"/>
  <c r="BI319"/>
  <c r="BH319"/>
  <c r="BG319"/>
  <c r="BF319"/>
  <c r="T319"/>
  <c r="R319"/>
  <c r="P319"/>
  <c r="BK319"/>
  <c r="J319"/>
  <c r="BE319"/>
  <c r="BI316"/>
  <c r="BH316"/>
  <c r="BG316"/>
  <c r="BF316"/>
  <c r="T316"/>
  <c r="T315"/>
  <c r="T314"/>
  <c r="R316"/>
  <c r="R315"/>
  <c r="R314"/>
  <c r="P316"/>
  <c r="P315"/>
  <c r="P314"/>
  <c r="BK316"/>
  <c r="BK315"/>
  <c r="J315"/>
  <c r="BK314"/>
  <c r="J314"/>
  <c r="J316"/>
  <c r="BE316"/>
  <c r="J65"/>
  <c r="J64"/>
  <c r="BI312"/>
  <c r="BH312"/>
  <c r="BG312"/>
  <c r="BF312"/>
  <c r="T312"/>
  <c r="T311"/>
  <c r="R312"/>
  <c r="R311"/>
  <c r="P312"/>
  <c r="P311"/>
  <c r="BK312"/>
  <c r="BK311"/>
  <c r="J311"/>
  <c r="J312"/>
  <c r="BE312"/>
  <c r="J63"/>
  <c r="BI309"/>
  <c r="BH309"/>
  <c r="BG309"/>
  <c r="BF309"/>
  <c r="T309"/>
  <c r="R309"/>
  <c r="P309"/>
  <c r="BK309"/>
  <c r="J309"/>
  <c r="BE309"/>
  <c r="BI307"/>
  <c r="BH307"/>
  <c r="BG307"/>
  <c r="BF307"/>
  <c r="T307"/>
  <c r="R307"/>
  <c r="P307"/>
  <c r="BK307"/>
  <c r="J307"/>
  <c r="BE307"/>
  <c r="BI306"/>
  <c r="BH306"/>
  <c r="BG306"/>
  <c r="BF306"/>
  <c r="T306"/>
  <c r="R306"/>
  <c r="P306"/>
  <c r="BK306"/>
  <c r="J306"/>
  <c r="BE306"/>
  <c r="BI304"/>
  <c r="BH304"/>
  <c r="BG304"/>
  <c r="BF304"/>
  <c r="T304"/>
  <c r="R304"/>
  <c r="P304"/>
  <c r="BK304"/>
  <c r="J304"/>
  <c r="BE304"/>
  <c r="BI303"/>
  <c r="BH303"/>
  <c r="BG303"/>
  <c r="BF303"/>
  <c r="T303"/>
  <c r="R303"/>
  <c r="P303"/>
  <c r="BK303"/>
  <c r="J303"/>
  <c r="BE303"/>
  <c r="BI302"/>
  <c r="BH302"/>
  <c r="BG302"/>
  <c r="BF302"/>
  <c r="T302"/>
  <c r="T301"/>
  <c r="R302"/>
  <c r="R301"/>
  <c r="P302"/>
  <c r="P301"/>
  <c r="BK302"/>
  <c r="BK301"/>
  <c r="J301"/>
  <c r="J302"/>
  <c r="BE302"/>
  <c r="J62"/>
  <c r="BI299"/>
  <c r="BH299"/>
  <c r="BG299"/>
  <c r="BF299"/>
  <c r="T299"/>
  <c r="R299"/>
  <c r="P299"/>
  <c r="BK299"/>
  <c r="J299"/>
  <c r="BE299"/>
  <c r="BI297"/>
  <c r="BH297"/>
  <c r="BG297"/>
  <c r="BF297"/>
  <c r="T297"/>
  <c r="R297"/>
  <c r="P297"/>
  <c r="BK297"/>
  <c r="J297"/>
  <c r="BE297"/>
  <c r="BI295"/>
  <c r="BH295"/>
  <c r="BG295"/>
  <c r="BF295"/>
  <c r="T295"/>
  <c r="R295"/>
  <c r="P295"/>
  <c r="BK295"/>
  <c r="J295"/>
  <c r="BE295"/>
  <c r="BI294"/>
  <c r="BH294"/>
  <c r="BG294"/>
  <c r="BF294"/>
  <c r="T294"/>
  <c r="R294"/>
  <c r="P294"/>
  <c r="BK294"/>
  <c r="J294"/>
  <c r="BE294"/>
  <c r="BI293"/>
  <c r="BH293"/>
  <c r="BG293"/>
  <c r="BF293"/>
  <c r="T293"/>
  <c r="R293"/>
  <c r="P293"/>
  <c r="BK293"/>
  <c r="J293"/>
  <c r="BE293"/>
  <c r="BI289"/>
  <c r="BH289"/>
  <c r="BG289"/>
  <c r="BF289"/>
  <c r="T289"/>
  <c r="R289"/>
  <c r="P289"/>
  <c r="BK289"/>
  <c r="J289"/>
  <c r="BE289"/>
  <c r="BI287"/>
  <c r="BH287"/>
  <c r="BG287"/>
  <c r="BF287"/>
  <c r="T287"/>
  <c r="R287"/>
  <c r="P287"/>
  <c r="BK287"/>
  <c r="J287"/>
  <c r="BE287"/>
  <c r="BI286"/>
  <c r="BH286"/>
  <c r="BG286"/>
  <c r="BF286"/>
  <c r="T286"/>
  <c r="R286"/>
  <c r="P286"/>
  <c r="BK286"/>
  <c r="J286"/>
  <c r="BE286"/>
  <c r="BI284"/>
  <c r="BH284"/>
  <c r="BG284"/>
  <c r="BF284"/>
  <c r="T284"/>
  <c r="R284"/>
  <c r="P284"/>
  <c r="BK284"/>
  <c r="J284"/>
  <c r="BE284"/>
  <c r="BI283"/>
  <c r="BH283"/>
  <c r="BG283"/>
  <c r="BF283"/>
  <c r="T283"/>
  <c r="R283"/>
  <c r="P283"/>
  <c r="BK283"/>
  <c r="J283"/>
  <c r="BE283"/>
  <c r="BI281"/>
  <c r="BH281"/>
  <c r="BG281"/>
  <c r="BF281"/>
  <c r="T281"/>
  <c r="R281"/>
  <c r="P281"/>
  <c r="BK281"/>
  <c r="J281"/>
  <c r="BE281"/>
  <c r="BI279"/>
  <c r="BH279"/>
  <c r="BG279"/>
  <c r="BF279"/>
  <c r="T279"/>
  <c r="R279"/>
  <c r="P279"/>
  <c r="BK279"/>
  <c r="J279"/>
  <c r="BE279"/>
  <c r="BI277"/>
  <c r="BH277"/>
  <c r="BG277"/>
  <c r="BF277"/>
  <c r="T277"/>
  <c r="R277"/>
  <c r="P277"/>
  <c r="BK277"/>
  <c r="J277"/>
  <c r="BE277"/>
  <c r="BI274"/>
  <c r="BH274"/>
  <c r="BG274"/>
  <c r="BF274"/>
  <c r="T274"/>
  <c r="R274"/>
  <c r="P274"/>
  <c r="BK274"/>
  <c r="J274"/>
  <c r="BE274"/>
  <c r="BI272"/>
  <c r="BH272"/>
  <c r="BG272"/>
  <c r="BF272"/>
  <c r="T272"/>
  <c r="R272"/>
  <c r="P272"/>
  <c r="BK272"/>
  <c r="J272"/>
  <c r="BE272"/>
  <c r="BI270"/>
  <c r="BH270"/>
  <c r="BG270"/>
  <c r="BF270"/>
  <c r="T270"/>
  <c r="R270"/>
  <c r="P270"/>
  <c r="BK270"/>
  <c r="J270"/>
  <c r="BE270"/>
  <c r="BI267"/>
  <c r="BH267"/>
  <c r="BG267"/>
  <c r="BF267"/>
  <c r="T267"/>
  <c r="R267"/>
  <c r="P267"/>
  <c r="BK267"/>
  <c r="J267"/>
  <c r="BE267"/>
  <c r="BI266"/>
  <c r="BH266"/>
  <c r="BG266"/>
  <c r="BF266"/>
  <c r="T266"/>
  <c r="R266"/>
  <c r="P266"/>
  <c r="BK266"/>
  <c r="J266"/>
  <c r="BE266"/>
  <c r="BI264"/>
  <c r="BH264"/>
  <c r="BG264"/>
  <c r="BF264"/>
  <c r="T264"/>
  <c r="R264"/>
  <c r="P264"/>
  <c r="BK264"/>
  <c r="J264"/>
  <c r="BE264"/>
  <c r="BI262"/>
  <c r="BH262"/>
  <c r="BG262"/>
  <c r="BF262"/>
  <c r="T262"/>
  <c r="R262"/>
  <c r="P262"/>
  <c r="BK262"/>
  <c r="J262"/>
  <c r="BE262"/>
  <c r="BI260"/>
  <c r="BH260"/>
  <c r="BG260"/>
  <c r="BF260"/>
  <c r="T260"/>
  <c r="R260"/>
  <c r="P260"/>
  <c r="BK260"/>
  <c r="J260"/>
  <c r="BE260"/>
  <c r="BI258"/>
  <c r="BH258"/>
  <c r="BG258"/>
  <c r="BF258"/>
  <c r="T258"/>
  <c r="R258"/>
  <c r="P258"/>
  <c r="BK258"/>
  <c r="J258"/>
  <c r="BE258"/>
  <c r="BI256"/>
  <c r="BH256"/>
  <c r="BG256"/>
  <c r="BF256"/>
  <c r="T256"/>
  <c r="R256"/>
  <c r="P256"/>
  <c r="BK256"/>
  <c r="J256"/>
  <c r="BE256"/>
  <c r="BI254"/>
  <c r="BH254"/>
  <c r="BG254"/>
  <c r="BF254"/>
  <c r="T254"/>
  <c r="T253"/>
  <c r="R254"/>
  <c r="R253"/>
  <c r="P254"/>
  <c r="P253"/>
  <c r="BK254"/>
  <c r="BK253"/>
  <c r="J253"/>
  <c r="J254"/>
  <c r="BE254"/>
  <c r="J61"/>
  <c r="BI249"/>
  <c r="BH249"/>
  <c r="BG249"/>
  <c r="BF249"/>
  <c r="T249"/>
  <c r="R249"/>
  <c r="P249"/>
  <c r="BK249"/>
  <c r="J249"/>
  <c r="BE249"/>
  <c r="BI244"/>
  <c r="BH244"/>
  <c r="BG244"/>
  <c r="BF244"/>
  <c r="T244"/>
  <c r="R244"/>
  <c r="P244"/>
  <c r="BK244"/>
  <c r="J244"/>
  <c r="BE244"/>
  <c r="BI238"/>
  <c r="BH238"/>
  <c r="BG238"/>
  <c r="BF238"/>
  <c r="T238"/>
  <c r="R238"/>
  <c r="P238"/>
  <c r="BK238"/>
  <c r="J238"/>
  <c r="BE238"/>
  <c r="BI233"/>
  <c r="BH233"/>
  <c r="BG233"/>
  <c r="BF233"/>
  <c r="T233"/>
  <c r="R233"/>
  <c r="P233"/>
  <c r="BK233"/>
  <c r="J233"/>
  <c r="BE233"/>
  <c r="BI232"/>
  <c r="BH232"/>
  <c r="BG232"/>
  <c r="BF232"/>
  <c r="T232"/>
  <c r="R232"/>
  <c r="P232"/>
  <c r="BK232"/>
  <c r="J232"/>
  <c r="BE232"/>
  <c r="BI227"/>
  <c r="BH227"/>
  <c r="BG227"/>
  <c r="BF227"/>
  <c r="T227"/>
  <c r="R227"/>
  <c r="P227"/>
  <c r="BK227"/>
  <c r="J227"/>
  <c r="BE227"/>
  <c r="BI221"/>
  <c r="BH221"/>
  <c r="BG221"/>
  <c r="BF221"/>
  <c r="T221"/>
  <c r="R221"/>
  <c r="P221"/>
  <c r="BK221"/>
  <c r="J221"/>
  <c r="BE221"/>
  <c r="BI216"/>
  <c r="BH216"/>
  <c r="BG216"/>
  <c r="BF216"/>
  <c r="T216"/>
  <c r="R216"/>
  <c r="P216"/>
  <c r="BK216"/>
  <c r="J216"/>
  <c r="BE216"/>
  <c r="BI214"/>
  <c r="BH214"/>
  <c r="BG214"/>
  <c r="BF214"/>
  <c r="T214"/>
  <c r="R214"/>
  <c r="P214"/>
  <c r="BK214"/>
  <c r="J214"/>
  <c r="BE214"/>
  <c r="BI212"/>
  <c r="BH212"/>
  <c r="BG212"/>
  <c r="BF212"/>
  <c r="T212"/>
  <c r="R212"/>
  <c r="P212"/>
  <c r="BK212"/>
  <c r="J212"/>
  <c r="BE212"/>
  <c r="BI210"/>
  <c r="BH210"/>
  <c r="BG210"/>
  <c r="BF210"/>
  <c r="T210"/>
  <c r="R210"/>
  <c r="P210"/>
  <c r="BK210"/>
  <c r="J210"/>
  <c r="BE210"/>
  <c r="BI208"/>
  <c r="BH208"/>
  <c r="BG208"/>
  <c r="BF208"/>
  <c r="T208"/>
  <c r="R208"/>
  <c r="P208"/>
  <c r="BK208"/>
  <c r="J208"/>
  <c r="BE208"/>
  <c r="BI205"/>
  <c r="BH205"/>
  <c r="BG205"/>
  <c r="BF205"/>
  <c r="T205"/>
  <c r="T204"/>
  <c r="R205"/>
  <c r="R204"/>
  <c r="P205"/>
  <c r="P204"/>
  <c r="BK205"/>
  <c r="BK204"/>
  <c r="J204"/>
  <c r="J205"/>
  <c r="BE205"/>
  <c r="J60"/>
  <c r="BI203"/>
  <c r="BH203"/>
  <c r="BG203"/>
  <c r="BF203"/>
  <c r="T203"/>
  <c r="R203"/>
  <c r="P203"/>
  <c r="BK203"/>
  <c r="J203"/>
  <c r="BE203"/>
  <c r="BI202"/>
  <c r="BH202"/>
  <c r="BG202"/>
  <c r="BF202"/>
  <c r="T202"/>
  <c r="R202"/>
  <c r="P202"/>
  <c r="BK202"/>
  <c r="J202"/>
  <c r="BE202"/>
  <c r="BI201"/>
  <c r="BH201"/>
  <c r="BG201"/>
  <c r="BF201"/>
  <c r="T201"/>
  <c r="R201"/>
  <c r="P201"/>
  <c r="BK201"/>
  <c r="J201"/>
  <c r="BE201"/>
  <c r="BI200"/>
  <c r="BH200"/>
  <c r="BG200"/>
  <c r="BF200"/>
  <c r="T200"/>
  <c r="R200"/>
  <c r="P200"/>
  <c r="BK200"/>
  <c r="J200"/>
  <c r="BE200"/>
  <c r="BI195"/>
  <c r="BH195"/>
  <c r="BG195"/>
  <c r="BF195"/>
  <c r="T195"/>
  <c r="T194"/>
  <c r="R195"/>
  <c r="R194"/>
  <c r="P195"/>
  <c r="P194"/>
  <c r="BK195"/>
  <c r="BK194"/>
  <c r="J194"/>
  <c r="J195"/>
  <c r="BE195"/>
  <c r="J59"/>
  <c r="BI193"/>
  <c r="BH193"/>
  <c r="BG193"/>
  <c r="BF193"/>
  <c r="T193"/>
  <c r="T192"/>
  <c r="R193"/>
  <c r="R192"/>
  <c r="P193"/>
  <c r="P192"/>
  <c r="BK193"/>
  <c r="BK192"/>
  <c r="J192"/>
  <c r="J193"/>
  <c r="BE193"/>
  <c r="J58"/>
  <c r="BI188"/>
  <c r="BH188"/>
  <c r="BG188"/>
  <c r="BF188"/>
  <c r="T188"/>
  <c r="R188"/>
  <c r="P188"/>
  <c r="BK188"/>
  <c r="J188"/>
  <c r="BE188"/>
  <c r="BI186"/>
  <c r="BH186"/>
  <c r="BG186"/>
  <c r="BF186"/>
  <c r="T186"/>
  <c r="R186"/>
  <c r="P186"/>
  <c r="BK186"/>
  <c r="J186"/>
  <c r="BE186"/>
  <c r="BI182"/>
  <c r="BH182"/>
  <c r="BG182"/>
  <c r="BF182"/>
  <c r="T182"/>
  <c r="R182"/>
  <c r="P182"/>
  <c r="BK182"/>
  <c r="J182"/>
  <c r="BE182"/>
  <c r="BI180"/>
  <c r="BH180"/>
  <c r="BG180"/>
  <c r="BF180"/>
  <c r="T180"/>
  <c r="R180"/>
  <c r="P180"/>
  <c r="BK180"/>
  <c r="J180"/>
  <c r="BE180"/>
  <c r="BI176"/>
  <c r="BH176"/>
  <c r="BG176"/>
  <c r="BF176"/>
  <c r="T176"/>
  <c r="R176"/>
  <c r="P176"/>
  <c r="BK176"/>
  <c r="J176"/>
  <c r="BE176"/>
  <c r="BI172"/>
  <c r="BH172"/>
  <c r="BG172"/>
  <c r="BF172"/>
  <c r="T172"/>
  <c r="R172"/>
  <c r="P172"/>
  <c r="BK172"/>
  <c r="J172"/>
  <c r="BE172"/>
  <c r="BI170"/>
  <c r="BH170"/>
  <c r="BG170"/>
  <c r="BF170"/>
  <c r="T170"/>
  <c r="T169"/>
  <c r="R170"/>
  <c r="R169"/>
  <c r="P170"/>
  <c r="P169"/>
  <c r="BK170"/>
  <c r="BK169"/>
  <c r="J169"/>
  <c r="J170"/>
  <c r="BE170"/>
  <c r="J57"/>
  <c r="BI165"/>
  <c r="BH165"/>
  <c r="BG165"/>
  <c r="BF165"/>
  <c r="T165"/>
  <c r="R165"/>
  <c r="P165"/>
  <c r="BK165"/>
  <c r="J165"/>
  <c r="BE165"/>
  <c r="BI158"/>
  <c r="BH158"/>
  <c r="BG158"/>
  <c r="BF158"/>
  <c r="T158"/>
  <c r="R158"/>
  <c r="P158"/>
  <c r="BK158"/>
  <c r="J158"/>
  <c r="BE158"/>
  <c r="BI157"/>
  <c r="BH157"/>
  <c r="BG157"/>
  <c r="BF157"/>
  <c r="T157"/>
  <c r="R157"/>
  <c r="P157"/>
  <c r="BK157"/>
  <c r="J157"/>
  <c r="BE157"/>
  <c r="BI148"/>
  <c r="BH148"/>
  <c r="BG148"/>
  <c r="BF148"/>
  <c r="T148"/>
  <c r="R148"/>
  <c r="P148"/>
  <c r="BK148"/>
  <c r="J148"/>
  <c r="BE148"/>
  <c r="BI147"/>
  <c r="BH147"/>
  <c r="BG147"/>
  <c r="BF147"/>
  <c r="T147"/>
  <c r="R147"/>
  <c r="P147"/>
  <c r="BK147"/>
  <c r="J147"/>
  <c r="BE147"/>
  <c r="BI144"/>
  <c r="BH144"/>
  <c r="BG144"/>
  <c r="BF144"/>
  <c r="T144"/>
  <c r="R144"/>
  <c r="P144"/>
  <c r="BK144"/>
  <c r="J144"/>
  <c r="BE144"/>
  <c r="BI142"/>
  <c r="BH142"/>
  <c r="BG142"/>
  <c r="BF142"/>
  <c r="T142"/>
  <c r="R142"/>
  <c r="P142"/>
  <c r="BK142"/>
  <c r="J142"/>
  <c r="BE142"/>
  <c r="BI141"/>
  <c r="BH141"/>
  <c r="BG141"/>
  <c r="BF141"/>
  <c r="T141"/>
  <c r="R141"/>
  <c r="P141"/>
  <c r="BK141"/>
  <c r="J141"/>
  <c r="BE141"/>
  <c r="BI139"/>
  <c r="BH139"/>
  <c r="BG139"/>
  <c r="BF139"/>
  <c r="T139"/>
  <c r="R139"/>
  <c r="P139"/>
  <c r="BK139"/>
  <c r="J139"/>
  <c r="BE139"/>
  <c r="BI137"/>
  <c r="BH137"/>
  <c r="BG137"/>
  <c r="BF137"/>
  <c r="T137"/>
  <c r="T136"/>
  <c r="R137"/>
  <c r="R136"/>
  <c r="P137"/>
  <c r="P136"/>
  <c r="BK137"/>
  <c r="BK136"/>
  <c r="J136"/>
  <c r="J137"/>
  <c r="BE137"/>
  <c r="J56"/>
  <c r="BI131"/>
  <c r="BH131"/>
  <c r="BG131"/>
  <c r="BF131"/>
  <c r="T131"/>
  <c r="R131"/>
  <c r="P131"/>
  <c r="BK131"/>
  <c r="J131"/>
  <c r="BE131"/>
  <c r="BI128"/>
  <c r="BH128"/>
  <c r="BG128"/>
  <c r="BF128"/>
  <c r="T128"/>
  <c r="T127"/>
  <c r="R128"/>
  <c r="R127"/>
  <c r="P128"/>
  <c r="P127"/>
  <c r="BK128"/>
  <c r="BK127"/>
  <c r="J127"/>
  <c r="J128"/>
  <c r="BE128"/>
  <c r="J55"/>
  <c r="BI125"/>
  <c r="BH125"/>
  <c r="BG125"/>
  <c r="BF125"/>
  <c r="T125"/>
  <c r="R125"/>
  <c r="P125"/>
  <c r="BK125"/>
  <c r="J125"/>
  <c r="BE125"/>
  <c r="BI124"/>
  <c r="BH124"/>
  <c r="BG124"/>
  <c r="BF124"/>
  <c r="T124"/>
  <c r="R124"/>
  <c r="P124"/>
  <c r="BK124"/>
  <c r="J124"/>
  <c r="BE124"/>
  <c r="BI122"/>
  <c r="BH122"/>
  <c r="BG122"/>
  <c r="BF122"/>
  <c r="T122"/>
  <c r="R122"/>
  <c r="P122"/>
  <c r="BK122"/>
  <c r="J122"/>
  <c r="BE122"/>
  <c r="BI121"/>
  <c r="BH121"/>
  <c r="BG121"/>
  <c r="BF121"/>
  <c r="T121"/>
  <c r="R121"/>
  <c r="P121"/>
  <c r="BK121"/>
  <c r="J121"/>
  <c r="BE121"/>
  <c r="BI119"/>
  <c r="BH119"/>
  <c r="BG119"/>
  <c r="BF119"/>
  <c r="T119"/>
  <c r="R119"/>
  <c r="P119"/>
  <c r="BK119"/>
  <c r="J119"/>
  <c r="BE119"/>
  <c r="BI117"/>
  <c r="BH117"/>
  <c r="BG117"/>
  <c r="BF117"/>
  <c r="T117"/>
  <c r="R117"/>
  <c r="P117"/>
  <c r="BK117"/>
  <c r="J117"/>
  <c r="BE117"/>
  <c r="BI114"/>
  <c r="BH114"/>
  <c r="BG114"/>
  <c r="BF114"/>
  <c r="T114"/>
  <c r="R114"/>
  <c r="P114"/>
  <c r="BK114"/>
  <c r="J114"/>
  <c r="BE114"/>
  <c r="BI111"/>
  <c r="BH111"/>
  <c r="BG111"/>
  <c r="BF111"/>
  <c r="T111"/>
  <c r="R111"/>
  <c r="P111"/>
  <c r="BK111"/>
  <c r="J111"/>
  <c r="BE111"/>
  <c r="BI109"/>
  <c r="BH109"/>
  <c r="BG109"/>
  <c r="BF109"/>
  <c r="T109"/>
  <c r="R109"/>
  <c r="P109"/>
  <c r="BK109"/>
  <c r="J109"/>
  <c r="BE109"/>
  <c r="BI107"/>
  <c r="BH107"/>
  <c r="BG107"/>
  <c r="BF107"/>
  <c r="T107"/>
  <c r="R107"/>
  <c r="P107"/>
  <c r="BK107"/>
  <c r="J107"/>
  <c r="BE107"/>
  <c r="BI104"/>
  <c r="F32"/>
  <c i="1" r="BD52"/>
  <c i="2" r="BH104"/>
  <c r="F31"/>
  <c i="1" r="BC52"/>
  <c i="2" r="BG104"/>
  <c r="F30"/>
  <c i="1" r="BB52"/>
  <c i="2" r="BF104"/>
  <c r="J29"/>
  <c i="1" r="AW52"/>
  <c i="2" r="F29"/>
  <c i="1" r="BA52"/>
  <c i="2" r="T104"/>
  <c r="T103"/>
  <c r="T102"/>
  <c r="T101"/>
  <c r="R104"/>
  <c r="R103"/>
  <c r="R102"/>
  <c r="R101"/>
  <c r="P104"/>
  <c r="P103"/>
  <c r="P102"/>
  <c r="P101"/>
  <c i="1" r="AU52"/>
  <c i="2" r="BK104"/>
  <c r="BK103"/>
  <c r="J103"/>
  <c r="BK102"/>
  <c r="J102"/>
  <c r="BK101"/>
  <c r="J101"/>
  <c r="J52"/>
  <c r="J25"/>
  <c i="1" r="AG52"/>
  <c i="2" r="J104"/>
  <c r="BE104"/>
  <c r="J28"/>
  <c i="1" r="AV52"/>
  <c i="2" r="F28"/>
  <c i="1" r="AZ52"/>
  <c i="2" r="J54"/>
  <c r="J53"/>
  <c r="F95"/>
  <c r="E93"/>
  <c r="F45"/>
  <c r="E43"/>
  <c r="J34"/>
  <c r="J19"/>
  <c r="E19"/>
  <c r="J97"/>
  <c r="J47"/>
  <c r="J18"/>
  <c r="J16"/>
  <c r="E16"/>
  <c r="F98"/>
  <c r="F48"/>
  <c r="J15"/>
  <c r="J13"/>
  <c r="E13"/>
  <c r="F97"/>
  <c r="F47"/>
  <c r="J12"/>
  <c r="J10"/>
  <c r="J95"/>
  <c r="J45"/>
  <c i="1" r="BD51"/>
  <c r="W30"/>
  <c r="BC51"/>
  <c r="W29"/>
  <c r="BB51"/>
  <c r="W28"/>
  <c r="BA51"/>
  <c r="W27"/>
  <c r="AZ51"/>
  <c r="W26"/>
  <c r="AY51"/>
  <c r="AX51"/>
  <c r="AW51"/>
  <c r="AK27"/>
  <c r="AV51"/>
  <c r="AK26"/>
  <c r="AU51"/>
  <c r="AT51"/>
  <c r="AS51"/>
  <c r="AG51"/>
  <c r="AK2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<sst xmlns="http://schemas.openxmlformats.org/spreadsheetml/2006/main">
  <si>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</si>
  <si>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</si>
  <si>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</si>
  <si>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</si>
  <si>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</si>
  <si>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</si>
  <si>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</si>
  <si>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{84f9176a-3136-44d7-a555-7d0efc21ef02}</t>
  </si>
  <si>
    <t>0,01</t>
  </si>
  <si>
    <t>21</t>
  </si>
  <si>
    <t>15</t>
  </si>
  <si>
    <t>REKAPITULACE STAVBY</t>
  </si>
  <si>
    <t xml:space="preserve">v ---  níže se nacházejí doplnkové a pomocné údaje k sestavám  --- v</t>
  </si>
  <si>
    <t>Návod na vyplnění</t>
  </si>
  <si>
    <t>0,001</t>
  </si>
  <si>
    <t>Kód:</t>
  </si>
  <si>
    <t>201817</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</si>
  <si>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</si>
  <si>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</si>
  <si>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ZŠ U Stadionu 756, Chrudim - Rekonstrukce šaten a umýváren tělocvičny</t>
  </si>
  <si>
    <t>KSO:</t>
  </si>
  <si>
    <t/>
  </si>
  <si>
    <t>CC-CZ:</t>
  </si>
  <si>
    <t>Místo:</t>
  </si>
  <si>
    <t xml:space="preserve"> </t>
  </si>
  <si>
    <t>Datum:</t>
  </si>
  <si>
    <t>28. 10. 2018</t>
  </si>
  <si>
    <t>Zadavatel:</t>
  </si>
  <si>
    <t>IČ:</t>
  </si>
  <si>
    <t>DIČ:</t>
  </si>
  <si>
    <t>Uchazeč:</t>
  </si>
  <si>
    <t>Vyplň údaj</t>
  </si>
  <si>
    <t>Projektant:</t>
  </si>
  <si>
    <t>True</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</si>
  <si>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</si>
  <si>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podmínky._x000d_
U neceníkových položek (R-položky, položky s neceníkovým číslem nebo položky u kterých je to uvedeno v poznámce) je nutné započítat případný přesun hmot do jejich cen za dodávku a montáž dle pracovního postupu zhotovitele!!!_x000d_
Výkaz výměr obsahuje pro manipulaci s vytěženou zeminou nebo vybouranými hmotami položky, které jsou limitovány určitou vzdáleností pro vodorovné přemístění, která vychází z předpokladu projektanta. Skutečné místo pro uložení vytěžené zeminy či vybouraných hmot si zajišťuje uchazeč dle svého technologického plánu a je na uchazeči jaká místa pro uložení zeminy či vybouraných hmot zvolí. Do nabídkové ceny musí uchazeč zakalkulovat skutečné náklady podle odvozní vzdálenosti bez ohledu na to, jaká vzdálenost je uvedená v popise položky. Platí pro všechny položky vodorovného přemístění zeminy, suti, či vybouraných hmot._x000d_
Uchazeč (zhotovitel) si jednotkové ceny za položky lešení přizpůsobí vlastnímu způsobu zajištění práce ve výškách. Tím pak odpadnou případné nároky na vícepráce a méněpráce při jiném způsobu zajištění práce ve výškách (plošiny, věže, řadové lešení, atd.). Uchazeč (zhotovitel) si jednotkovou cenu za položku pronájmu přizpůsobí vlastní době použití. Tím pak odpadnou případné nároky na vícepráce a méněpráce při jiné délce pronájmu._x000d_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</si>
  <si>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</si>
  <si>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</si>
  <si>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</si>
  <si>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</si>
  <si>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</si>
  <si>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</si>
  <si>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</si>
  <si>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</si>
  <si>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</si>
  <si>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</si>
  <si>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</si>
  <si>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</si>
  <si>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</si>
  <si>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</si>
  <si>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</si>
  <si>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</si>
  <si>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</si>
  <si>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</si>
  <si>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</si>
  <si>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</si>
  <si>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</si>
  <si>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</si>
  <si>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</si>
  <si>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</si>
  <si>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</si>
  <si>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</si>
  <si>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</si>
  <si>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</si>
  <si>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</si>
  <si>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</si>
  <si>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</si>
  <si>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</si>
  <si>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</si>
  <si>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</si>
  <si>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</si>
  <si>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</si>
  <si>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</si>
  <si>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</si>
  <si>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</si>
  <si>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</si>
  <si>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</si>
  <si>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1) Krycí list soupisu</t>
  </si>
  <si>
    <t>2) Rekapitulace</t>
  </si>
  <si>
    <t>3) Soupis prací</t>
  </si>
  <si>
    <t>Zpět na list:</t>
  </si>
  <si>
    <t>Rekapitulace stavby</t>
  </si>
  <si>
    <t>výkop</t>
  </si>
  <si>
    <t>m3</t>
  </si>
  <si>
    <t>10</t>
  </si>
  <si>
    <t>2</t>
  </si>
  <si>
    <t>z</t>
  </si>
  <si>
    <t>zásyp</t>
  </si>
  <si>
    <t>4,5</t>
  </si>
  <si>
    <t>KRYCÍ LIST SOUPISU</t>
  </si>
  <si>
    <t>oko</t>
  </si>
  <si>
    <t>odsekaný ko</t>
  </si>
  <si>
    <t>m2</t>
  </si>
  <si>
    <t>127,631</t>
  </si>
  <si>
    <t>šs</t>
  </si>
  <si>
    <t>štuk stěn</t>
  </si>
  <si>
    <t>69,373</t>
  </si>
  <si>
    <t>šv</t>
  </si>
  <si>
    <t>štuk stropů</t>
  </si>
  <si>
    <t>67,76</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</si>
  <si>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U neceníkových položek (R-položky, položky s neceníkovým číslem nebo položky u kterých je to uvedeno v poznámce) je nutné započítat případný přesun hmot do jejich cen za dodávku a montáž dle pracovního postupu zhotovitele!!! Výkaz výměr obsahuje pro manipulaci s vytěženou zeminou nebo vybouranými hmotami položky, které jsou limitovány určitou vzdáleností pro vodorovné přemístění, která vychází z předpokladu projektanta. Skutečné místo pro uložení vytěžené zeminy či vybouraných hmot si zajišťuje uchazeč dle svého technologického plánu a je na uchazeči jaká místa pro uložení zeminy či vybouraných hmot zvolí. Do nabídkové ceny musí uchazeč zakalkulovat skutečné náklady podle odvozní vzdálenosti bez ohledu na to, jaká vzdálenost je uvedená v popise položky. Platí pro všechny položky vodorovného přemístění zeminy, suti, či vybouraných hmot. Uchazeč (zhotovitel) si jednotkové ceny za položky lešení přizpůsobí vlastnímu způsobu zajištění práce ve výškách. Tím pak odpadnou případné nároky na vícepráce a méněpráce při jiném způsobu zajištění práce ve výškách (plošiny, věže, řadové lešení, atd.). Uchazeč (zhotovitel) si jednotkovou cenu za položku pronájmu přizpůsobí vlastní době použití. Tím pak odpadnou případné nároky na vícepráce a méněpráce při jiné délce pronájmu. </t>
  </si>
  <si>
    <t>REKAPITULACE ČLENĚNÍ SOUPISU PRACÍ</t>
  </si>
  <si>
    <t>Kód dílu - Popis</t>
  </si>
  <si>
    <t>Cena celkem [CZK]</t>
  </si>
  <si>
    <t>Náklady soupisu celkem</t>
  </si>
  <si>
    <t>-1</t>
  </si>
  <si>
    <t>HSV - Práce a dodávky HSV</t>
  </si>
  <si>
    <t xml:space="preserve">    1 - Zemní práce</t>
  </si>
  <si>
    <t xml:space="preserve">    3 - Svislé a kompletní konstrukce</t>
  </si>
  <si>
    <t xml:space="preserve">    61 - Úprava povrchů vnitřních</t>
  </si>
  <si>
    <t xml:space="preserve">    63 - Podlahy a podlahové konstrukce</t>
  </si>
  <si>
    <t xml:space="preserve">    94 - Lešení a stavební výtahy</t>
  </si>
  <si>
    <t xml:space="preserve">    95 - Různé dokončovací konstrukce a práce pozemních staveb</t>
  </si>
  <si>
    <t xml:space="preserve">    96 - Bourání konstrukcí</t>
  </si>
  <si>
    <t xml:space="preserve">    981 - Výměna kanalizace pod podlahou chodby - práce HSV</t>
  </si>
  <si>
    <t xml:space="preserve">    997 - Přesun sutě</t>
  </si>
  <si>
    <t xml:space="preserve">    998 - Přesun hmot</t>
  </si>
  <si>
    <t>PSV - Práce a dodávky PSV</t>
  </si>
  <si>
    <t xml:space="preserve">    711 - Izolace proti vodě, vlhkosti a plynům</t>
  </si>
  <si>
    <t xml:space="preserve">    7111 - Výměna kanalizace pod podlahou chodby - práce 711</t>
  </si>
  <si>
    <t xml:space="preserve">    720 - Zdravotechnické instalace</t>
  </si>
  <si>
    <t xml:space="preserve">    735 - Ústřední vytápění - otopná tělesa</t>
  </si>
  <si>
    <t xml:space="preserve">    7400 - Elektroinstalace</t>
  </si>
  <si>
    <t xml:space="preserve">    751 - Vzduchotechnika</t>
  </si>
  <si>
    <t xml:space="preserve">    762 - Konstrukce tesařské</t>
  </si>
  <si>
    <t xml:space="preserve">    763 - Konstrukce suché výstavby</t>
  </si>
  <si>
    <t xml:space="preserve">    766 - Konstrukce truhlářské</t>
  </si>
  <si>
    <t xml:space="preserve">    771 - Podlahy z dlaždic</t>
  </si>
  <si>
    <t xml:space="preserve">    7711 - Výměna kanalizace pod podlahou chodby - práce 771</t>
  </si>
  <si>
    <t xml:space="preserve">    781 - Dokončovací práce - obklady</t>
  </si>
  <si>
    <t xml:space="preserve">    783 - Dokončovací práce - nátěry</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</si>
  <si>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</si>
  <si>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</si>
  <si>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</si>
  <si>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</si>
  <si>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</si>
  <si>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</si>
  <si>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</si>
  <si>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</si>
  <si>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</si>
  <si>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</si>
  <si>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</si>
  <si>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</si>
  <si>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</si>
  <si>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</si>
  <si>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</si>
  <si>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</si>
  <si>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</si>
  <si>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</si>
  <si>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</si>
  <si>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</si>
  <si>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</si>
  <si>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</si>
  <si>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</si>
  <si>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</si>
  <si>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</si>
  <si>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139711101</t>
  </si>
  <si>
    <t>Vykopávka v uzavřených prostorách s naložením výkopku na dopravní prostředek v hornině tř. 1 až 4</t>
  </si>
  <si>
    <t>CS ÚRS 2018 01</t>
  </si>
  <si>
    <t>4</t>
  </si>
  <si>
    <t>-1938945459</t>
  </si>
  <si>
    <t>VV</t>
  </si>
  <si>
    <t>"čv102 - pro ležatou kanalizaci"10*1</t>
  </si>
  <si>
    <t>Mezisoučet</t>
  </si>
  <si>
    <t>3</t>
  </si>
  <si>
    <t>451573111</t>
  </si>
  <si>
    <t>Lože pod potrubí, stoky a drobné objekty v otevřeném výkopu z písku a štěrkopísku do 63 mm</t>
  </si>
  <si>
    <t>-2080161392</t>
  </si>
  <si>
    <t>"čv102 - pro ležatou kanalizaci"10*0,1</t>
  </si>
  <si>
    <t>175111101</t>
  </si>
  <si>
    <t>Obsypání potrubí ručně sypaninou z vhodných hornin tř. 1 až 4 nebo materiálem připraveným podél výkopu ve vzdálenosti do 3 m od jeho kraje, pro jakoukoliv hloubku výkopu a míru zhutnění bez prohození sypaniny sítem</t>
  </si>
  <si>
    <t>913559954</t>
  </si>
  <si>
    <t>"čv102 - pro ležatou kanalizaci"10*(0,15+0,3)</t>
  </si>
  <si>
    <t>M</t>
  </si>
  <si>
    <t>58337344</t>
  </si>
  <si>
    <t>štěrkopísek frakce 0-32</t>
  </si>
  <si>
    <t>t</t>
  </si>
  <si>
    <t>8</t>
  </si>
  <si>
    <t>634117348</t>
  </si>
  <si>
    <t>P</t>
  </si>
  <si>
    <t>Poznámka k položce:
vrch bude hrubší fr., slouží jako kufr asf.zpev.plochy</t>
  </si>
  <si>
    <t>4,5*2 'Přepočtené koeficientem množství</t>
  </si>
  <si>
    <t>5</t>
  </si>
  <si>
    <t>174101102</t>
  </si>
  <si>
    <t>Zásyp sypaninou z jakékoliv horniny s uložením výkopku ve vrstvách se zhutněním v uzavřených prostorách s urovnáním povrchu zásypu</t>
  </si>
  <si>
    <t>-1631020447</t>
  </si>
  <si>
    <t>"čv102 - pro ležatou kanalizaci"10*(1-0,1-0,15-0,3)</t>
  </si>
  <si>
    <t>6</t>
  </si>
  <si>
    <t>162201211</t>
  </si>
  <si>
    <t>Vodorovné přemístění výkopku nebo sypaniny stavebním kolečkem s naložením a vyprázdněním kolečka na hromady nebo do dopravního prostředku na vzdálenost do 10 m z horniny tř. 1 až 4</t>
  </si>
  <si>
    <t>-1339768666</t>
  </si>
  <si>
    <t>v-z</t>
  </si>
  <si>
    <t>7</t>
  </si>
  <si>
    <t>162201219</t>
  </si>
  <si>
    <t>Vodorovné přemístění výkopku nebo sypaniny stavebním kolečkem s naložením a vyprázdněním kolečka na hromady nebo do dopravního prostředku na vzdálenost do 10 m z horniny Příplatek k ceně za každých dalších 10 m</t>
  </si>
  <si>
    <t>178200698</t>
  </si>
  <si>
    <t>5,5*2 'Přepočtené koeficientem množství</t>
  </si>
  <si>
    <t>162701105</t>
  </si>
  <si>
    <t>Vodorovné přemístění výkopku nebo sypaniny po suchu na obvyklém dopravním prostředku, bez naložení výkopku, avšak se složením bez rozhrnutí z horniny tř. 1 až 4 na vzdálenost přes 9 000 do 10 000 m</t>
  </si>
  <si>
    <t>686383387</t>
  </si>
  <si>
    <t>9</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</si>
  <si>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</si>
  <si>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</si>
  <si>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1229404376</t>
  </si>
  <si>
    <t>5,5*5 'Přepočtené koeficientem množství</t>
  </si>
  <si>
    <t>171201201</t>
  </si>
  <si>
    <t>Uložení sypaniny na skládky</t>
  </si>
  <si>
    <t>-2101030069</t>
  </si>
  <si>
    <t>11</t>
  </si>
  <si>
    <t>997223855</t>
  </si>
  <si>
    <t>Poplatek za uložení stavebního odpadu na skládce (skládkovné) zeminy a kameniva zatříděného do Katalogu odpadů pod kódem 170 504</t>
  </si>
  <si>
    <t>-1980488850</t>
  </si>
  <si>
    <t>5,5*1,8 'Přepočtené koeficientem množství</t>
  </si>
  <si>
    <t>Svislé a kompletní konstrukce</t>
  </si>
  <si>
    <t>12</t>
  </si>
  <si>
    <t>346244361</t>
  </si>
  <si>
    <t>Zazdívka rýh, potrubí, nik (výklenků) nebo kapes z pálených cihel na maltu tl. 65 mm</t>
  </si>
  <si>
    <t>-1574977333</t>
  </si>
  <si>
    <t>položka pro vybourání plast.reviz.dvířek s rámem 300x400mm</t>
  </si>
  <si>
    <t>"čv102-pozn.2"0,3*0,4</t>
  </si>
  <si>
    <t>13</t>
  </si>
  <si>
    <t>340231021</t>
  </si>
  <si>
    <t>Zazdívka otvorů v příčkách nebo stěnách děrovanými cihlami plochy přes 0,25 do 1 m2 , tloušťka příčky 140 mm</t>
  </si>
  <si>
    <t>835173963</t>
  </si>
  <si>
    <t>položka pro znovu vyzdění dutinového zdiva tl.150mm</t>
  </si>
  <si>
    <t>"čv102 - pro instalace"4</t>
  </si>
  <si>
    <t>"čv103 - pro instalace"4</t>
  </si>
  <si>
    <t>Součet</t>
  </si>
  <si>
    <t>61</t>
  </si>
  <si>
    <t>Úprava povrchů vnitřních</t>
  </si>
  <si>
    <t>14</t>
  </si>
  <si>
    <t>612315301</t>
  </si>
  <si>
    <t>Vápenná omítka ostění nebo nadpraží hladká</t>
  </si>
  <si>
    <t>-1247839852</t>
  </si>
  <si>
    <t>"čv102-pozn.5"0,6*0,6+0,15*(0,6*4)</t>
  </si>
  <si>
    <t>629991011</t>
  </si>
  <si>
    <t>Zakrytí vnějších ploch před znečištěním včetně pozdějšího odkrytí výplní otvorů a svislých ploch fólií přilepenou lepící páskou</t>
  </si>
  <si>
    <t>190213850</t>
  </si>
  <si>
    <t>"čv102,103 - zakrytí oken vč. parapetů"2,4*1,8*(4+4)+2,4*0,3*(4+4)</t>
  </si>
  <si>
    <t>16</t>
  </si>
  <si>
    <t>612131101</t>
  </si>
  <si>
    <t>Podkladní a spojovací vrstva vnitřních omítaných ploch cementový postřik nanášený ručně celoplošně stěn</t>
  </si>
  <si>
    <t>101973382</t>
  </si>
  <si>
    <t>17</t>
  </si>
  <si>
    <t>612321121</t>
  </si>
  <si>
    <t>Omítka vápenocementová vnitřních ploch nanášená ručně jednovrstvá, tloušťky do 10 mm hladká svislých konstrukcí stěn</t>
  </si>
  <si>
    <t>-1159681130</t>
  </si>
  <si>
    <t>"čv104,105 - nové jádro po odsekaném KO, 1.03,2.03"oko</t>
  </si>
  <si>
    <t>18</t>
  </si>
  <si>
    <t>612321191</t>
  </si>
  <si>
    <t>Omítka vápenocementová vnitřních ploch nanášená ručně Příplatek k cenám za každých dalších i započatých 5 mm tloušťky omítky přes 10 mm stěn</t>
  </si>
  <si>
    <t>-70380508</t>
  </si>
  <si>
    <t>předběžná položka, dle křivosti podkladu odsouhlasí TDI</t>
  </si>
  <si>
    <t>19</t>
  </si>
  <si>
    <t>612131121</t>
  </si>
  <si>
    <t>Podkladní a spojovací vrstva vnitřních omítaných ploch penetrace akrylát-silikonová nanášená ručně stěn</t>
  </si>
  <si>
    <t>1159230600</t>
  </si>
  <si>
    <t>20</t>
  </si>
  <si>
    <t>612311131</t>
  </si>
  <si>
    <t>Potažení vnitřních ploch štukem tloušťky do 3 mm svislých konstrukcí stěn</t>
  </si>
  <si>
    <t>682454017</t>
  </si>
  <si>
    <t>"čv104-1.03 stěny"0,85*(5,67+1,81*2+2,47+2,4+0,46*2)-2*0,7*2+0,21*2,4*2</t>
  </si>
  <si>
    <t>"čv104-1.02,04 stěny"(0,85*(2,92*2+4,06*2)-2*0,7+0,21*2,4)*2</t>
  </si>
  <si>
    <t>"čv105-2.03 stěny"0,93*(5,74+1,81*2+2,54+2,4+0,46*2)-2*0,7*2+0,21*2,4*2</t>
  </si>
  <si>
    <t>"čv105-2.02 stěny"0,93*(2,92*2+4,06*2)-2*0,7+0,21*2,4</t>
  </si>
  <si>
    <t>"čv105-2.04 stěny"0,93*(2,85*2+4,06*2)-2*0,7+0,21*2,4</t>
  </si>
  <si>
    <t>611131121</t>
  </si>
  <si>
    <t>Podkladní a spojovací vrstva vnitřních omítaných ploch penetrace akrylát-silikonová nanášená ručně stropů</t>
  </si>
  <si>
    <t>-169725154</t>
  </si>
  <si>
    <t>22</t>
  </si>
  <si>
    <t>611311131</t>
  </si>
  <si>
    <t>Potažení vnitřních ploch štukem tloušťky do 3 mm vodorovných konstrukcí stropů rovných</t>
  </si>
  <si>
    <t>2142193883</t>
  </si>
  <si>
    <t>"čv104-1.02,04 strop"11,89+11,38</t>
  </si>
  <si>
    <t>"čv105 - 2.03 strop"21,06</t>
  </si>
  <si>
    <t>"čv105-2.02,04 strop"11,94+11,49</t>
  </si>
  <si>
    <t>23</t>
  </si>
  <si>
    <t>612325111</t>
  </si>
  <si>
    <t>Vápenocementová omítka rýh hladká ve stěnách, šířky rýhy do 150 mm</t>
  </si>
  <si>
    <t>-455613887</t>
  </si>
  <si>
    <t>"čv104"0,15*50</t>
  </si>
  <si>
    <t>"čv105"0,15*50+0,1*30</t>
  </si>
  <si>
    <t>63</t>
  </si>
  <si>
    <t>Podlahy a podlahové konstrukce</t>
  </si>
  <si>
    <t>24</t>
  </si>
  <si>
    <t>631312141</t>
  </si>
  <si>
    <t>Doplnění dosavadních mazanin prostým betonem s dodáním hmot, bez potěru, plochy jednotlivě rýh v dosavadních mazaninách</t>
  </si>
  <si>
    <t>-2076950328</t>
  </si>
  <si>
    <t>"čv102 - pro ležatou kanalizaci, podklaďák"10*0,15</t>
  </si>
  <si>
    <t>25</t>
  </si>
  <si>
    <t>634111116</t>
  </si>
  <si>
    <t>Obvodová dilatace mezi stěnou a mazaninou pružnou těsnicí páskou výšky 150 mm</t>
  </si>
  <si>
    <t>m</t>
  </si>
  <si>
    <t>-190271312</t>
  </si>
  <si>
    <t>"čv104 - 1.03"5,67*4+0,22*2+1,79*2+1,81*2</t>
  </si>
  <si>
    <t>"čv105 - 2.03"5,74*4+1,79*2+1,81*2</t>
  </si>
  <si>
    <t>26</t>
  </si>
  <si>
    <t>631311135</t>
  </si>
  <si>
    <t>Mazanina z betonu prostého bez zvýšených nároků na prostředí tl. přes 120 do 240 mm tř. C 20/25</t>
  </si>
  <si>
    <t>649394233</t>
  </si>
  <si>
    <t>"čv104 - 1.03"20,72*(0,1+0,05*2/3)</t>
  </si>
  <si>
    <t>"čv105 - 2.03"21,06*(0,1+0,05*2/3)</t>
  </si>
  <si>
    <t>27</t>
  </si>
  <si>
    <t>631319185</t>
  </si>
  <si>
    <t>Příplatek k cenám mazanin za sklon přes 15° do 35° od vodorovné roviny mazanina tl. přes 120 do 240 mm</t>
  </si>
  <si>
    <t>-425791357</t>
  </si>
  <si>
    <t>Poznámka k položce:
položka pro zohlednění spádování mazaniny</t>
  </si>
  <si>
    <t>28</t>
  </si>
  <si>
    <t>634911113</t>
  </si>
  <si>
    <t>Řezání dilatačních nebo smršťovacích spár v čerstvé betonové mazanině nebo potěru šířky do 5 mm, hloubky přes 20 do 50 mm</t>
  </si>
  <si>
    <t>-1563084550</t>
  </si>
  <si>
    <t>"1.03"4+0,8*2</t>
  </si>
  <si>
    <t>"2.03"4+0,8*2</t>
  </si>
  <si>
    <t>29</t>
  </si>
  <si>
    <t>634661111</t>
  </si>
  <si>
    <t>Výplň dilatačních spar mazanin silikonovým tmelem, šířka spáry do 5 mm</t>
  </si>
  <si>
    <t>1736926177</t>
  </si>
  <si>
    <t>Poznámka k položce:
ocenit výplň dle zvyklostí zhotovitele</t>
  </si>
  <si>
    <t>30</t>
  </si>
  <si>
    <t>632450131</t>
  </si>
  <si>
    <t>Potěr cementový vyrovnávací ze suchých směsí v ploše o průměrné (střední) tl. od 10 do 20 mm</t>
  </si>
  <si>
    <t>131184201</t>
  </si>
  <si>
    <t>"1.02,04"11,89+11,38</t>
  </si>
  <si>
    <t>"2.02,04"11,94+11,49</t>
  </si>
  <si>
    <t>94</t>
  </si>
  <si>
    <t>Lešení a stavební výtahy</t>
  </si>
  <si>
    <t>31</t>
  </si>
  <si>
    <t>949101111</t>
  </si>
  <si>
    <t>Lešení pomocné pracovní pro objekty pozemních staveb pro zatížení do 150 kg/m2, o výšce lešeňové podlahy do 1,9 m</t>
  </si>
  <si>
    <t>-1528318214</t>
  </si>
  <si>
    <t>95</t>
  </si>
  <si>
    <t>Různé dokončovací konstrukce a práce pozemních staveb</t>
  </si>
  <si>
    <t>32</t>
  </si>
  <si>
    <t>952901111</t>
  </si>
  <si>
    <t>Vyčištění budov nebo objektů před předáním do užívání budov bytové nebo občanské výstavby, světlé výšky podlaží do 4 m</t>
  </si>
  <si>
    <t>1731048639</t>
  </si>
  <si>
    <t>Poznámka k položce:
předkolaudační úklid</t>
  </si>
  <si>
    <t>11,89+20,72+11,38</t>
  </si>
  <si>
    <t>11,94+21,06+11,49</t>
  </si>
  <si>
    <t>33</t>
  </si>
  <si>
    <t>95o1</t>
  </si>
  <si>
    <t>O1 - AL poklop s rámem pro zadláždění s.o.300x300mm - d,m dle tab.výrobků vč.přebetonování</t>
  </si>
  <si>
    <t>kus</t>
  </si>
  <si>
    <t>-1404896410</t>
  </si>
  <si>
    <t>34</t>
  </si>
  <si>
    <t>95o2</t>
  </si>
  <si>
    <t>O2 - AL poklop s rámem pro zadláždění s.o.600x600mm - d,m dle tab.výrobků vč.přebetonování</t>
  </si>
  <si>
    <t>1666840653</t>
  </si>
  <si>
    <t>35</t>
  </si>
  <si>
    <t>95o5</t>
  </si>
  <si>
    <t>O5 - revizní dvířka pod obklad magnetická 400x400mm - d,m dle tab.výrobků</t>
  </si>
  <si>
    <t>803158229</t>
  </si>
  <si>
    <t>36</t>
  </si>
  <si>
    <t>95o6</t>
  </si>
  <si>
    <t>O6 - Mýdlenka v provedení chrom, kotveno do stěny - d,m dle tab.výrobků</t>
  </si>
  <si>
    <t>2023103137</t>
  </si>
  <si>
    <t>96</t>
  </si>
  <si>
    <t>Bourání konstrukcí</t>
  </si>
  <si>
    <t>37</t>
  </si>
  <si>
    <t>340000999</t>
  </si>
  <si>
    <t>Řezání stěnových dílců z lehkých betonů tl. přes 100 do 200 mm</t>
  </si>
  <si>
    <t>1888872858</t>
  </si>
  <si>
    <t>položka pro zaříznutí okrajů před vybouráním niky pro ER</t>
  </si>
  <si>
    <t>"čv102-pozn.5"0,4*4</t>
  </si>
  <si>
    <t>38</t>
  </si>
  <si>
    <t>973031334</t>
  </si>
  <si>
    <t>Vysekání výklenků nebo kapes ve zdivu z cihel na maltu vápennou nebo vápenocementovou kapes, plochy do 0,16 m2, hl. do 150 mm</t>
  </si>
  <si>
    <t>-487281034</t>
  </si>
  <si>
    <t>"čv102 - pozn.5"1</t>
  </si>
  <si>
    <t>39</t>
  </si>
  <si>
    <t>967031132</t>
  </si>
  <si>
    <t>Přisekání (špicování) plošné nebo rovných ostění zdiva z cihel pálených rovných ostění, bez odstupu, po hrubém vybourání otvorů, na maltu vápennou nebo vápenocementovou</t>
  </si>
  <si>
    <t>933919257</t>
  </si>
  <si>
    <t>"čv102-pozn.5, ostění uvažováno zaříznuté"0,4*0,4</t>
  </si>
  <si>
    <t>40</t>
  </si>
  <si>
    <t>976085211</t>
  </si>
  <si>
    <t>Vybourání drobných zámečnických a jiných konstrukcí kanalizačních rámů litinových, z rýhovaného plechu nebo betonových včetně poklopů nebo mříží, plochy do 0,30 m2</t>
  </si>
  <si>
    <t>1491993357</t>
  </si>
  <si>
    <t>"čv102-pozn.3"1</t>
  </si>
  <si>
    <t>41</t>
  </si>
  <si>
    <t>976085311</t>
  </si>
  <si>
    <t>Vybourání drobných zámečnických a jiných konstrukcí kanalizačních rámů litinových, z rýhovaného plechu nebo betonových včetně poklopů nebo mříží, plochy do 0,60 m2</t>
  </si>
  <si>
    <t>1139836553</t>
  </si>
  <si>
    <t>"čv102-pozn.1"1</t>
  </si>
  <si>
    <t>42</t>
  </si>
  <si>
    <t>976072221</t>
  </si>
  <si>
    <t>Vybourání kovových madel, zábradlí, dvířek, zděří, kotevních želez komínových a topných dvířek, ventilací apod., plochy do 0,30 m2, ze zdiva cihelného nebo kamenného</t>
  </si>
  <si>
    <t>855171587</t>
  </si>
  <si>
    <t>"čv102-pozn.2, položka pro vybourání plast.reviz.dvířek s rámem 300x400mm"1</t>
  </si>
  <si>
    <t>"1.02"1</t>
  </si>
  <si>
    <t>"čv102-pozn.4, položka pro vybourání plast.mřížky 400x400mm"1</t>
  </si>
  <si>
    <t>43</t>
  </si>
  <si>
    <t>977312113</t>
  </si>
  <si>
    <t>Řezání stávajících betonových mazanin s vyztužením hloubky přes 100 do 150 mm</t>
  </si>
  <si>
    <t>-5067239</t>
  </si>
  <si>
    <t>"čv102-pozn.8"0,8*2</t>
  </si>
  <si>
    <t>"čv102 - 1.03"0,6*2</t>
  </si>
  <si>
    <t>"čv102 - pro ležatou kanalizaci"10*2</t>
  </si>
  <si>
    <t>"čv103-pozn.8"0,8*2</t>
  </si>
  <si>
    <t>44</t>
  </si>
  <si>
    <t>965042241</t>
  </si>
  <si>
    <t>Bourání mazanin betonových nebo z litého asfaltu tl. přes 100 mm, plochy přes 4 m2</t>
  </si>
  <si>
    <t>-1992090140</t>
  </si>
  <si>
    <t>"čv102 - 1.03, podlahový"20,72*0,15</t>
  </si>
  <si>
    <t>"čv103 - 2.03, podlahový"21,06*0,15</t>
  </si>
  <si>
    <t>45</t>
  </si>
  <si>
    <t>965049112</t>
  </si>
  <si>
    <t>Bourání mazanin Příplatek k cenám za bourání mazanin betonových se svařovanou sítí, tl. přes 100 mm</t>
  </si>
  <si>
    <t>252266764</t>
  </si>
  <si>
    <t>46</t>
  </si>
  <si>
    <t>978059541</t>
  </si>
  <si>
    <t>Odsekání obkladů stěn včetně otlučení podkladní omítky až na zdivo z obkládaček vnitřních, z jakýchkoliv materiálů, plochy přes 1 m2</t>
  </si>
  <si>
    <t>-610272551</t>
  </si>
  <si>
    <t>"čv102-1.03"2,85*(5,67+0,22*2+1,79*2+2,47+2,4+0,46*2)+1,83*(5,67+1,81*2+2,47+2,4-0,6*2)-2*0,93*2</t>
  </si>
  <si>
    <t>"čv103-2.03"2,85*(5,74+1,79*2+2,54+2,4+0,46*2)+1,83*(5,74+1,81*2+2,54+2,4-0,6*2)-2*0,93*2</t>
  </si>
  <si>
    <t>47</t>
  </si>
  <si>
    <t>965081213</t>
  </si>
  <si>
    <t>Bourání podlah z dlaždic bez podkladního lože nebo mazaniny, s jakoukoliv výplní spár keramických nebo xylolitových tl. do 10 mm, plochy přes 1 m2</t>
  </si>
  <si>
    <t>-1552174731</t>
  </si>
  <si>
    <t>"čv102 - 1.03"20,72</t>
  </si>
  <si>
    <t>"čv102-1.02,04"11,89+11,38</t>
  </si>
  <si>
    <t>"čv103 - 2.03"21,06</t>
  </si>
  <si>
    <t>"čv103-2.02,04"11,94+11,49</t>
  </si>
  <si>
    <t>48</t>
  </si>
  <si>
    <t>965046111</t>
  </si>
  <si>
    <t>Broušení stávajících betonových podlah úběr do 3 mm</t>
  </si>
  <si>
    <t>-1193673966</t>
  </si>
  <si>
    <t>položka pro odstranění cem.lože (alt.lepidla)</t>
  </si>
  <si>
    <t>49</t>
  </si>
  <si>
    <t>971038531</t>
  </si>
  <si>
    <t>Vybourání otvorů ve zdivu základovém nebo nadzákladovém z cihel, tvárnic, příčkovek dutých tvárnic nebo příčkovek, velikosti plochy do 1 m2, tl. do 150 mm</t>
  </si>
  <si>
    <t>297201642</t>
  </si>
  <si>
    <t>981</t>
  </si>
  <si>
    <t>Výměna kanalizace pod podlahou chodby - práce HSV</t>
  </si>
  <si>
    <t>50</t>
  </si>
  <si>
    <t>634911111</t>
  </si>
  <si>
    <t>Řezání dilatačních nebo smršťovacích spár v čerstvé betonové mazanině nebo potěru šířky do 5 mm, hloubky do 10 mm</t>
  </si>
  <si>
    <t>-41301590</t>
  </si>
  <si>
    <t xml:space="preserve">"položka pro ocenění proříznutí spár dlažby"2*8 </t>
  </si>
  <si>
    <t>51</t>
  </si>
  <si>
    <t>-1740515273</t>
  </si>
  <si>
    <t>0,8*8</t>
  </si>
  <si>
    <t>52</t>
  </si>
  <si>
    <t>977311112</t>
  </si>
  <si>
    <t>Řezání stávajících betonových mazanin bez vyztužení hloubky přes 50 do 100 mm</t>
  </si>
  <si>
    <t>495370079</t>
  </si>
  <si>
    <t>"Vyříznutí podlahového betonu tl. 100mm "2*8</t>
  </si>
  <si>
    <t>53</t>
  </si>
  <si>
    <t>965042141</t>
  </si>
  <si>
    <t>Bourání mazanin betonových nebo z litého asfaltu tl. do 100 mm, plochy přes 4 m2</t>
  </si>
  <si>
    <t>69898071</t>
  </si>
  <si>
    <t>"Vybourání podlahového betonu"0,8*8*0,1</t>
  </si>
  <si>
    <t>54</t>
  </si>
  <si>
    <t>-1287020153</t>
  </si>
  <si>
    <t>"Vyříznutí podkladního betonu tl. 150mm + kari síť"2*8</t>
  </si>
  <si>
    <t>55</t>
  </si>
  <si>
    <t>-1275254116</t>
  </si>
  <si>
    <t>"Vybourání podkladního betonu + kari síť"0,6*8*0,15</t>
  </si>
  <si>
    <t>56</t>
  </si>
  <si>
    <t>982963742</t>
  </si>
  <si>
    <t>57</t>
  </si>
  <si>
    <t>-2099020194</t>
  </si>
  <si>
    <t>"Ruční výkop kanalizace"0,6*8*1,2</t>
  </si>
  <si>
    <t>58</t>
  </si>
  <si>
    <t>-998090300</t>
  </si>
  <si>
    <t>0,6*8*0,1</t>
  </si>
  <si>
    <t>59</t>
  </si>
  <si>
    <t>-683741850</t>
  </si>
  <si>
    <t>0,6*8*0,5</t>
  </si>
  <si>
    <t>60</t>
  </si>
  <si>
    <t>-297058961</t>
  </si>
  <si>
    <t>2,4*2 'Přepočtené koeficientem množství</t>
  </si>
  <si>
    <t>618500825</t>
  </si>
  <si>
    <t>0,6*8*0,6</t>
  </si>
  <si>
    <t>62</t>
  </si>
  <si>
    <t>1239706688</t>
  </si>
  <si>
    <t>"výkop - zásyp"0,6*8*(1,2-0,6)</t>
  </si>
  <si>
    <t>568256535</t>
  </si>
  <si>
    <t>2,88*2 'Přepočtené koeficientem množství</t>
  </si>
  <si>
    <t>64</t>
  </si>
  <si>
    <t>-262179487</t>
  </si>
  <si>
    <t>65</t>
  </si>
  <si>
    <t>1908332167</t>
  </si>
  <si>
    <t>2,88*5 'Přepočtené koeficientem množství</t>
  </si>
  <si>
    <t>66</t>
  </si>
  <si>
    <t>1991125691</t>
  </si>
  <si>
    <t>67</t>
  </si>
  <si>
    <t>-1836334943</t>
  </si>
  <si>
    <t>2,88*1,8 'Přepočtené koeficientem množství</t>
  </si>
  <si>
    <t>68</t>
  </si>
  <si>
    <t>-1449478876</t>
  </si>
  <si>
    <t>"Doplnění podkladního betonu C16/20 XC2"0,6*8*0,15</t>
  </si>
  <si>
    <t>"Doplnění podlahového betonu C16/20 XC2"0,8*8*0,1</t>
  </si>
  <si>
    <t>69</t>
  </si>
  <si>
    <t>997013211</t>
  </si>
  <si>
    <t>Vnitrostaveništní doprava suti a vybouraných hmot vodorovně do 50 m svisle ručně (nošením po schodech) pro budovy a haly výšky do 6 m</t>
  </si>
  <si>
    <t>-1751875709</t>
  </si>
  <si>
    <t>70</t>
  </si>
  <si>
    <t>997013501</t>
  </si>
  <si>
    <t>Odvoz suti a vybouraných hmot na skládku nebo meziskládku se složením, na vzdálenost do 1 km</t>
  </si>
  <si>
    <t>-1609355571</t>
  </si>
  <si>
    <t>71</t>
  </si>
  <si>
    <t>997013509</t>
  </si>
  <si>
    <t>Odvoz suti a vybouraných hmot na skládku nebo meziskládku se složením, na vzdálenost Příplatek k ceně za každý další i započatý 1 km přes 1 km</t>
  </si>
  <si>
    <t>1494888082</t>
  </si>
  <si>
    <t>3,237*14 'Přepočtené koeficientem množství</t>
  </si>
  <si>
    <t>72</t>
  </si>
  <si>
    <t>997013802r</t>
  </si>
  <si>
    <t>Poplatek za uložení stavebního odpadu na skládce (skládkovné)</t>
  </si>
  <si>
    <t>1045757644</t>
  </si>
  <si>
    <t>Poznámka k položce:
převažuje beton, keramika a omítky</t>
  </si>
  <si>
    <t>73</t>
  </si>
  <si>
    <t>998017001</t>
  </si>
  <si>
    <t>Přesun hmot pro budovy občanské výstavby, bydlení, výrobu a služby s omezením mechanizace vodorovná dopravní vzdálenost do 100 m pro budovy s jakoukoliv nosnou konstrukcí výšky do 6 m</t>
  </si>
  <si>
    <t>-932554867</t>
  </si>
  <si>
    <t>Poznámka k položce:
vč.trasportbetonu (čerpadlo)</t>
  </si>
  <si>
    <t>997</t>
  </si>
  <si>
    <t>Přesun sutě</t>
  </si>
  <si>
    <t>74</t>
  </si>
  <si>
    <t>-1211961110</t>
  </si>
  <si>
    <t>75</t>
  </si>
  <si>
    <t>997013311</t>
  </si>
  <si>
    <t>Doprava suti shozem montáž a demontáž shozu výšky do 10 m</t>
  </si>
  <si>
    <t>-1890558169</t>
  </si>
  <si>
    <t>76</t>
  </si>
  <si>
    <t>997013321</t>
  </si>
  <si>
    <t>Doprava suti shozem montáž a demontáž shozu výšky Příplatek za první a každý další den použití shozu k ceně -3311</t>
  </si>
  <si>
    <t>-977326836</t>
  </si>
  <si>
    <t>5*20 'Přepočtené koeficientem množství</t>
  </si>
  <si>
    <t>77</t>
  </si>
  <si>
    <t>676012397</t>
  </si>
  <si>
    <t>78</t>
  </si>
  <si>
    <t>1763185983</t>
  </si>
  <si>
    <t>31,685*14 'Přepočtené koeficientem množství</t>
  </si>
  <si>
    <t>79</t>
  </si>
  <si>
    <t>1416513258</t>
  </si>
  <si>
    <t>998</t>
  </si>
  <si>
    <t>Přesun hmot</t>
  </si>
  <si>
    <t>80</t>
  </si>
  <si>
    <t>-1254972555</t>
  </si>
  <si>
    <t>PSV</t>
  </si>
  <si>
    <t>Práce a dodávky PSV</t>
  </si>
  <si>
    <t>711</t>
  </si>
  <si>
    <t>Izolace proti vodě, vlhkosti a plynům</t>
  </si>
  <si>
    <t>81</t>
  </si>
  <si>
    <t>711111001</t>
  </si>
  <si>
    <t>Provedení izolace proti zemní vlhkosti natěradly a tmely za studena na ploše vodorovné V nátěrem penetračním</t>
  </si>
  <si>
    <t>677935970</t>
  </si>
  <si>
    <t>dle TZ, čv102,104 - na nový podklaďák po ležaté kanalizaci</t>
  </si>
  <si>
    <t>82</t>
  </si>
  <si>
    <t>11163150</t>
  </si>
  <si>
    <t>lak asfaltový penetrační</t>
  </si>
  <si>
    <t>1916038851</t>
  </si>
  <si>
    <t>10*0,0003 'Přepočtené koeficientem množství</t>
  </si>
  <si>
    <t>83</t>
  </si>
  <si>
    <t>711141559</t>
  </si>
  <si>
    <t>Provedení izolace proti zemní vlhkosti pásy přitavením NAIP na ploše vodorovné V</t>
  </si>
  <si>
    <t>-49975452</t>
  </si>
  <si>
    <t>84</t>
  </si>
  <si>
    <t>62852015</t>
  </si>
  <si>
    <t>pásy s modifikovaným asfaltem vložka skelná tkanina</t>
  </si>
  <si>
    <t>-809114536</t>
  </si>
  <si>
    <t>10*1,15 'Přepočtené koeficientem množství</t>
  </si>
  <si>
    <t>85</t>
  </si>
  <si>
    <t>711199095</t>
  </si>
  <si>
    <t>Příplatek k cenám provedení izolace proti zemní vlhkosti za plochu do 10 m2 natěradly za studena nebo za horka</t>
  </si>
  <si>
    <t>-1425048318</t>
  </si>
  <si>
    <t>86</t>
  </si>
  <si>
    <t>711199097</t>
  </si>
  <si>
    <t>Příplatek k cenám provedení izolace proti zemní vlhkosti za plochu do 10 m2 pásy přitavením NAIP nebo termoplasty</t>
  </si>
  <si>
    <t>1721811662</t>
  </si>
  <si>
    <t>87</t>
  </si>
  <si>
    <t>711193121</t>
  </si>
  <si>
    <t>Izolace proti zemní vlhkosti ostatní těsnicí kaší flexibilní minerální na ploše vodorovné V</t>
  </si>
  <si>
    <t>-1809790951</t>
  </si>
  <si>
    <t>cena vč.bandážování koutů</t>
  </si>
  <si>
    <t>v ceně zohledněte případné 2 vrstvy dle pracovního postupu použitého materiálu</t>
  </si>
  <si>
    <t>"čv104 - 1.03 sprchy"5,67*1,79-0,4*0,22</t>
  </si>
  <si>
    <t>"čv105 - 2.03 sprchy"5,74*1,79</t>
  </si>
  <si>
    <t>88</t>
  </si>
  <si>
    <t>711193131</t>
  </si>
  <si>
    <t>Izolace proti zemní vlhkosti ostatní těsnicí kaší flexibilní minerální na ploše svislé S</t>
  </si>
  <si>
    <t>735329066</t>
  </si>
  <si>
    <t>"čv104 - 1.03 sprchy"2*(5,67+0,22*2+1,79*2+2,47+2,4)</t>
  </si>
  <si>
    <t>"čv105 - 2.03 sprchy"2*(5,74+1,79*2+2,54+2,4)</t>
  </si>
  <si>
    <t>89</t>
  </si>
  <si>
    <t>998711101</t>
  </si>
  <si>
    <t>Přesun hmot pro izolace proti vodě, vlhkosti a plynům stanovený z hmotnosti přesunovaného materiálu vodorovná dopravní vzdálenost do 50 m v objektech výšky do 6 m</t>
  </si>
  <si>
    <t>1147073322</t>
  </si>
  <si>
    <t>90</t>
  </si>
  <si>
    <t>998711181</t>
  </si>
  <si>
    <t>Přesun hmot pro izolace proti vodě, vlhkosti a plynům stanovený z hmotnosti přesunovaného materiálu Příplatek k cenám za přesun prováděný bez použití mechanizace pro jakoukoliv výšku objektu</t>
  </si>
  <si>
    <t>62374862</t>
  </si>
  <si>
    <t>7111</t>
  </si>
  <si>
    <t>Výměna kanalizace pod podlahou chodby - práce 711</t>
  </si>
  <si>
    <t>91</t>
  </si>
  <si>
    <t>1269182739</t>
  </si>
  <si>
    <t>92</t>
  </si>
  <si>
    <t>2001440266</t>
  </si>
  <si>
    <t>6,4*0,0003 'Přepočtené koeficientem množství</t>
  </si>
  <si>
    <t>93</t>
  </si>
  <si>
    <t>-364023501</t>
  </si>
  <si>
    <t>-1469260658</t>
  </si>
  <si>
    <t>6,4*1,15 'Přepočtené koeficientem množství</t>
  </si>
  <si>
    <t>897211221</t>
  </si>
  <si>
    <t>615741812</t>
  </si>
  <si>
    <t>97</t>
  </si>
  <si>
    <t>327318625</t>
  </si>
  <si>
    <t>98</t>
  </si>
  <si>
    <t>862548979</t>
  </si>
  <si>
    <t>720</t>
  </si>
  <si>
    <t>Zdravotechnické instalace</t>
  </si>
  <si>
    <t>99</t>
  </si>
  <si>
    <t>Zdravotechnika - d,m dle samostat.rozpočtu</t>
  </si>
  <si>
    <t>kpl</t>
  </si>
  <si>
    <t>-1866233306</t>
  </si>
  <si>
    <t>735</t>
  </si>
  <si>
    <t>Ústřední vytápění - otopná tělesa</t>
  </si>
  <si>
    <t>100</t>
  </si>
  <si>
    <t>735111810</t>
  </si>
  <si>
    <t>Demontáž otopných těles litinových článkových</t>
  </si>
  <si>
    <t>-1509186028</t>
  </si>
  <si>
    <t>Poznámka k položce:
suť 0tun - zpětné použití</t>
  </si>
  <si>
    <t>sejmutí vč.přesunu a uložení</t>
  </si>
  <si>
    <t>otopná plocha stanovena orientačně, skutečnou zohlední zhotovitel v jednotkové ceně (orientovat se spíše na kusy)</t>
  </si>
  <si>
    <t>"čv102"(0,16*0,5*2*20)*4</t>
  </si>
  <si>
    <t>"čv103"(0,16*0,5*2*20)*4</t>
  </si>
  <si>
    <t>101</t>
  </si>
  <si>
    <t>735119140</t>
  </si>
  <si>
    <t>Otopná tělesa litinová montáž těles článkových</t>
  </si>
  <si>
    <t>808876057</t>
  </si>
  <si>
    <t>102</t>
  </si>
  <si>
    <t>735op</t>
  </si>
  <si>
    <t>Ostatní práce na otopné soustavě nutné pro dmtž a zpětnou mtž otopných těles</t>
  </si>
  <si>
    <t>-2003047044</t>
  </si>
  <si>
    <t>jedná se především o vypuštění a napuštění otopné soustavy vodou s odvzdušněním a tlakovou zkoušku</t>
  </si>
  <si>
    <t>výplach těles, nová těsnění pro osazení a jiný spotřební materiál dle potřeby</t>
  </si>
  <si>
    <t>103</t>
  </si>
  <si>
    <t>998735101</t>
  </si>
  <si>
    <t>Přesun hmot pro otopná tělesa stanovený z hmotnosti přesunovaného materiálu vodorovná dopravní vzdálenost do 50 m v objektech výšky do 6 m</t>
  </si>
  <si>
    <t>-594389831</t>
  </si>
  <si>
    <t>104</t>
  </si>
  <si>
    <t>998735181</t>
  </si>
  <si>
    <t>Přesun hmot pro otopná tělesa stanovený z hmotnosti přesunovaného materiálu Příplatek k cenám za přesun prováděný bez použití mechanizace pro jakoukoliv výšku objektu</t>
  </si>
  <si>
    <t>390964359</t>
  </si>
  <si>
    <t>7400</t>
  </si>
  <si>
    <t>Elektroinstalace</t>
  </si>
  <si>
    <t>105</t>
  </si>
  <si>
    <t>7402</t>
  </si>
  <si>
    <t>EI - d,m dle samostatného rozpočtu</t>
  </si>
  <si>
    <t>-637926208</t>
  </si>
  <si>
    <t>751</t>
  </si>
  <si>
    <t>Vzduchotechnika</t>
  </si>
  <si>
    <t>106</t>
  </si>
  <si>
    <t>7501</t>
  </si>
  <si>
    <t>Vzduchotechnika - d,m dle samostatného rozpočtu</t>
  </si>
  <si>
    <t>-1641309491</t>
  </si>
  <si>
    <t>762</t>
  </si>
  <si>
    <t>Konstrukce tesařské</t>
  </si>
  <si>
    <t>107</t>
  </si>
  <si>
    <t>762841812</t>
  </si>
  <si>
    <t>Demontáž podbíjení obkladů stropů a střech sklonu do 60° z hrubých prken tl. do 35 mm s omítkou</t>
  </si>
  <si>
    <t>349215482</t>
  </si>
  <si>
    <t>čv102-pozn.6</t>
  </si>
  <si>
    <t>"1.03"20,72</t>
  </si>
  <si>
    <t>108</t>
  </si>
  <si>
    <t>766421822</t>
  </si>
  <si>
    <t>Demontáž obložení podhledů podkladových roštů</t>
  </si>
  <si>
    <t>565470897</t>
  </si>
  <si>
    <t>položka pro dmtž zavěšeného roštu omítnutého prkenného podhledu</t>
  </si>
  <si>
    <t>763</t>
  </si>
  <si>
    <t>Konstrukce suché výstavby</t>
  </si>
  <si>
    <t>109</t>
  </si>
  <si>
    <t>763131451</t>
  </si>
  <si>
    <t>Podhled ze sádrokartonových desek dvouvrstvá zavěšená spodní konstrukce z ocelových profilů CD, UD jednoduše opláštěná deskou impregnovanou H2, tl. 12,5 mm, bez TI</t>
  </si>
  <si>
    <t>-856780797</t>
  </si>
  <si>
    <t>EI30!!!</t>
  </si>
  <si>
    <t>"čv104 - 1.03"20,72</t>
  </si>
  <si>
    <t>110</t>
  </si>
  <si>
    <t>59030025</t>
  </si>
  <si>
    <t>deska sdk impregnovaná H2 tl 12,5mm</t>
  </si>
  <si>
    <t>1888477449</t>
  </si>
  <si>
    <t>-20,72*1,05 'Přepočtené koeficientem množství</t>
  </si>
  <si>
    <t>111</t>
  </si>
  <si>
    <t>59030026</t>
  </si>
  <si>
    <t>deska sdk impregnovaná H2 tl 15mm</t>
  </si>
  <si>
    <t>-333987523</t>
  </si>
  <si>
    <t>20,72*1,05 'Přepočtené koeficientem množství</t>
  </si>
  <si>
    <t>112</t>
  </si>
  <si>
    <t>763131621</t>
  </si>
  <si>
    <t>Podhled ze sádrokartonových desek montáž desek, tl. 12,5 mm</t>
  </si>
  <si>
    <t>-1270347674</t>
  </si>
  <si>
    <t>113</t>
  </si>
  <si>
    <t>763131622</t>
  </si>
  <si>
    <t>Podhled ze sádrokartonových desek montáž desek, tl. 15 mm</t>
  </si>
  <si>
    <t>-1484294198</t>
  </si>
  <si>
    <t>114</t>
  </si>
  <si>
    <t>998763301</t>
  </si>
  <si>
    <t>Přesun hmot pro konstrukce montované z desek sádrokartonových, sádrovláknitých, cementovláknitých nebo cementových stanovený z hmotnosti přesunovaného materiálu vodorovná dopravní vzdálenost do 50 m v objektech výšky do 6 m</t>
  </si>
  <si>
    <t>-417158018</t>
  </si>
  <si>
    <t>115</t>
  </si>
  <si>
    <t>998763381</t>
  </si>
  <si>
    <t>Přesun hmot pro konstrukce montované z desek sádrokartonových, sádrovláknitých, cementovláknitých nebo cementových Příplatek k cenám za přesun prováděný bez použití mechanizace pro jakoukoliv výšku objektu</t>
  </si>
  <si>
    <t>979405857</t>
  </si>
  <si>
    <t>766</t>
  </si>
  <si>
    <t>Konstrukce truhlářské</t>
  </si>
  <si>
    <t>116</t>
  </si>
  <si>
    <t>766691914</t>
  </si>
  <si>
    <t>Ostatní práce vyvěšení nebo zavěšení křídel s případným uložením a opětovným zavěšením po provedení stavebních změn dřevěných dveřních, plochy do 2 m2</t>
  </si>
  <si>
    <t>1589467561</t>
  </si>
  <si>
    <t>"čv102-pozn.7"2</t>
  </si>
  <si>
    <t>"čv103-pozn.7"2</t>
  </si>
  <si>
    <t>117</t>
  </si>
  <si>
    <t>766t1t2</t>
  </si>
  <si>
    <t>T1,T2 - dveře dřevěné plné HPL 60/197cm - d,m dle tab.výrobků vč.kování, zámku a větr.mř.</t>
  </si>
  <si>
    <t>528992594</t>
  </si>
  <si>
    <t>2+2</t>
  </si>
  <si>
    <t>118</t>
  </si>
  <si>
    <t>766t3t4</t>
  </si>
  <si>
    <t>T3,T4 - dveře dřevěné plné HPL 80/197cm - d,m dle tab.výrobků vč.kování, zámku a větr.mř.</t>
  </si>
  <si>
    <t>486974422</t>
  </si>
  <si>
    <t>771</t>
  </si>
  <si>
    <t>Podlahy z dlaždic</t>
  </si>
  <si>
    <t>119</t>
  </si>
  <si>
    <t>776111112</t>
  </si>
  <si>
    <t>Příprava podkladu broušení podlah nového podkladu betonového</t>
  </si>
  <si>
    <t>-11950189</t>
  </si>
  <si>
    <t>120</t>
  </si>
  <si>
    <t>776111311</t>
  </si>
  <si>
    <t>Příprava podkladu vysátí podlah</t>
  </si>
  <si>
    <t>-696458299</t>
  </si>
  <si>
    <t>121</t>
  </si>
  <si>
    <t>771591111</t>
  </si>
  <si>
    <t>Podlahy - ostatní práce penetrace podkladu</t>
  </si>
  <si>
    <t>588810302</t>
  </si>
  <si>
    <t>"2.03"21,06</t>
  </si>
  <si>
    <t>"pod vyrovn.potěr 20mm - 1.02,04 a 2.02,04"11,89+11,38+11,94+11,49</t>
  </si>
  <si>
    <t>122</t>
  </si>
  <si>
    <t>771574113</t>
  </si>
  <si>
    <t>Montáž podlah z dlaždic keramických lepených flexibilním lepidlem režných nebo glazovaných hladkých přes 9 do 12 ks/ m2</t>
  </si>
  <si>
    <t>256578279</t>
  </si>
  <si>
    <t>123</t>
  </si>
  <si>
    <t>59761408</t>
  </si>
  <si>
    <t>dlaždice keramické slinuté neglazované mrazuvzdorné barevná přes 9 do 12 ks/m2</t>
  </si>
  <si>
    <t>-25654616</t>
  </si>
  <si>
    <t>Poznámka k položce:
R10 vše dle specifikace v TZ třída A</t>
  </si>
  <si>
    <t>šatny</t>
  </si>
  <si>
    <t>46,7*1,1 'Přepočtené koeficientem množství</t>
  </si>
  <si>
    <t>124</t>
  </si>
  <si>
    <t>59761409</t>
  </si>
  <si>
    <t>dlaždice keramické slinuté neglazované mrazuvzdorné bílá přes 9 do 12 ks/m2</t>
  </si>
  <si>
    <t>688336936</t>
  </si>
  <si>
    <t>Poznámka k položce:
R10 vše dle specifikace v TZ třída B</t>
  </si>
  <si>
    <t>umývárny (sklon)</t>
  </si>
  <si>
    <t>41,78*1,1 'Přepočtené koeficientem množství</t>
  </si>
  <si>
    <t>125</t>
  </si>
  <si>
    <t>771591115</t>
  </si>
  <si>
    <t>Podlahy - ostatní práce spárování silikonem</t>
  </si>
  <si>
    <t>-1605149838</t>
  </si>
  <si>
    <t>"1.03"5,67*2+0,22*2+4,06*2+2,47*2+2,4*2-0,6*2</t>
  </si>
  <si>
    <t>"1.02,04"2*(2,92*2+4,06*2-0,6-0,8)</t>
  </si>
  <si>
    <t>"2.03"5,74*2+4,06*2+2,54*2+2,4*2-0,6*2</t>
  </si>
  <si>
    <t>"2.02,04"2,92*2+4,06*4+2,85*2-0,8*2-0,6*2</t>
  </si>
  <si>
    <t>126</t>
  </si>
  <si>
    <t>771o3</t>
  </si>
  <si>
    <t>O3 - dilatační AL lišta - d,m dle tab.výrobků</t>
  </si>
  <si>
    <t>-1089804975</t>
  </si>
  <si>
    <t>do ceny započítat prořez!!</t>
  </si>
  <si>
    <t>"čv104"1,81+1,79-0,22+0,8*2</t>
  </si>
  <si>
    <t>"čv05"1,81+1,79+0,8*2</t>
  </si>
  <si>
    <t>127</t>
  </si>
  <si>
    <t>771o4</t>
  </si>
  <si>
    <t>O4 - přechodová AL lišta - d,m dle tab.výrobků</t>
  </si>
  <si>
    <t>908203915</t>
  </si>
  <si>
    <t>0,8*4</t>
  </si>
  <si>
    <t>128</t>
  </si>
  <si>
    <t>998771101</t>
  </si>
  <si>
    <t>Přesun hmot pro podlahy z dlaždic stanovený z hmotnosti přesunovaného materiálu vodorovná dopravní vzdálenost do 50 m v objektech výšky do 6 m</t>
  </si>
  <si>
    <t>1348110638</t>
  </si>
  <si>
    <t>129</t>
  </si>
  <si>
    <t>998771181</t>
  </si>
  <si>
    <t>Přesun hmot pro podlahy z dlaždic stanovený z hmotnosti přesunovaného materiálu Příplatek k ceně za přesun prováděný bez použití mechanizace pro jakoukoliv výšku objektu</t>
  </si>
  <si>
    <t>212589064</t>
  </si>
  <si>
    <t>7711</t>
  </si>
  <si>
    <t>Výměna kanalizace pod podlahou chodby - práce 771</t>
  </si>
  <si>
    <t>130</t>
  </si>
  <si>
    <t>-1673316551</t>
  </si>
  <si>
    <t>131</t>
  </si>
  <si>
    <t>1339535822</t>
  </si>
  <si>
    <t>132</t>
  </si>
  <si>
    <t>1613093949</t>
  </si>
  <si>
    <t>133</t>
  </si>
  <si>
    <t>771574121</t>
  </si>
  <si>
    <t>Montáž podlah z dlaždic keramických lepených flexibilním lepidlem režných nebo glazovaných hladkých přes 85 do 100 ks/ m2</t>
  </si>
  <si>
    <t>-1149355430</t>
  </si>
  <si>
    <t>134</t>
  </si>
  <si>
    <t>59761400</t>
  </si>
  <si>
    <t xml:space="preserve">dlaždice keramické slinuté neglazované mrazuvzdorné  přes 85 do 100 ks/m2</t>
  </si>
  <si>
    <t>-1941111797</t>
  </si>
  <si>
    <t>Poznámka k položce:
obdoba dle stávající</t>
  </si>
  <si>
    <t>6,4*1,1 'Přepočtené koeficientem množství</t>
  </si>
  <si>
    <t>135</t>
  </si>
  <si>
    <t>1032573704</t>
  </si>
  <si>
    <t>136</t>
  </si>
  <si>
    <t>350636688</t>
  </si>
  <si>
    <t>781</t>
  </si>
  <si>
    <t>Dokončovací práce - obklady</t>
  </si>
  <si>
    <t>137</t>
  </si>
  <si>
    <t>781495111</t>
  </si>
  <si>
    <t>Ostatní prvky ostatní práce penetrace podkladu</t>
  </si>
  <si>
    <t>-1728920796</t>
  </si>
  <si>
    <t>138</t>
  </si>
  <si>
    <t>781474113</t>
  </si>
  <si>
    <t>Montáž obkladů vnitřních stěn z dlaždic keramických lepených flexibilním lepidlem režných nebo glazovaných hladkých přes 12 do 19 ks/m2</t>
  </si>
  <si>
    <t>-1458403570</t>
  </si>
  <si>
    <t>"čv104-1.03"2,85*(5,67+0,22*2+1,79*2+2,47+2,4)+2*(5,67+1,81*2+2,47+2,4+0,46*2-0,6*2)-2*1,1*2</t>
  </si>
  <si>
    <t>"čv104 - 1.02,04"(2*(2,92*2+4,06*2-0,8-0,6)-2*1,1)*2</t>
  </si>
  <si>
    <t>"čv105-2.03"2,93*(5,74+1,79*2+2,54+2,4)+2*(5,74+1,81*2+2,54+2,4+0,46*2-0,6*2)-2*1,1*2</t>
  </si>
  <si>
    <t>"čv105 - 2.02"2*(2,92*2+4,06*2-0,8-0,6)-2*1,1</t>
  </si>
  <si>
    <t>"čv105 - 2.04"2*(2,85*2+4,06*2-0,8-0,6)-2*1,1</t>
  </si>
  <si>
    <t>139</t>
  </si>
  <si>
    <t>59761071</t>
  </si>
  <si>
    <t>obkládačky keramické koupelnové (barevné) přes 12 do 16 ks/m2</t>
  </si>
  <si>
    <t>-353868928</t>
  </si>
  <si>
    <t>221,678*1,1 'Přepočtené koeficientem množství</t>
  </si>
  <si>
    <t>140</t>
  </si>
  <si>
    <t>781494111</t>
  </si>
  <si>
    <t>Ostatní prvky plastové profily ukončovací a dilatační lepené flexibilním lepidlem rohové</t>
  </si>
  <si>
    <t>1260608141</t>
  </si>
  <si>
    <t>"čv104-1.03"1,1*4+2*4+2,85*2</t>
  </si>
  <si>
    <t>"čv104 - 1.02,04"1,1*4+2*3</t>
  </si>
  <si>
    <t>"čv105-2.03"1,1*4+2*4</t>
  </si>
  <si>
    <t>"čv105 - 2.02,04"1,1*4+2</t>
  </si>
  <si>
    <t>141</t>
  </si>
  <si>
    <t>781494511</t>
  </si>
  <si>
    <t>Ostatní prvky plastové profily ukončovací a dilatační lepené flexibilním lepidlem ukončovací</t>
  </si>
  <si>
    <t>-1842537047</t>
  </si>
  <si>
    <t>"čv104-1.03"2*4+0,85*2</t>
  </si>
  <si>
    <t>"čv104 - 1.02,04"2*8</t>
  </si>
  <si>
    <t>"čv105-2.03"2*4+0,93*2</t>
  </si>
  <si>
    <t>"čv105 - 2.02,04"2*8</t>
  </si>
  <si>
    <t>142</t>
  </si>
  <si>
    <t>781495115</t>
  </si>
  <si>
    <t>Ostatní prvky ostatní práce spárování silikonem</t>
  </si>
  <si>
    <t>499447379</t>
  </si>
  <si>
    <t>"čv104-1.03,02,04"1,1*8</t>
  </si>
  <si>
    <t>"čv105-2.03,02,04"1,1*8</t>
  </si>
  <si>
    <t>143</t>
  </si>
  <si>
    <t>998781101</t>
  </si>
  <si>
    <t>Přesun hmot pro obklady keramické stanovený z hmotnosti přesunovaného materiálu vodorovná dopravní vzdálenost do 50 m v objektech výšky do 6 m</t>
  </si>
  <si>
    <t>-1963585826</t>
  </si>
  <si>
    <t>144</t>
  </si>
  <si>
    <t>998781181</t>
  </si>
  <si>
    <t>Přesun hmot pro obklady keramické stanovený z hmotnosti přesunovaného materiálu Příplatek k cenám za přesun prováděný bez použití mechanizace pro jakoukoliv výšku objektu</t>
  </si>
  <si>
    <t>-430267957</t>
  </si>
  <si>
    <t>783</t>
  </si>
  <si>
    <t>Dokončovací práce - nátěry</t>
  </si>
  <si>
    <t>145</t>
  </si>
  <si>
    <t>783606811</t>
  </si>
  <si>
    <t>Odstranění nátěrů z otopných těles článkových obroušením</t>
  </si>
  <si>
    <t>1948490057</t>
  </si>
  <si>
    <t>způsob mechanického očištění zohlední uchazeč v ceně</t>
  </si>
  <si>
    <t>"čv104"(0,16*0,5*2*20)*4</t>
  </si>
  <si>
    <t>"čv105"(0,16*0,5*2*20)*4</t>
  </si>
  <si>
    <t>146</t>
  </si>
  <si>
    <t>783614111</t>
  </si>
  <si>
    <t>Základní nátěr otopných těles jednonásobný článkových syntetický</t>
  </si>
  <si>
    <t>934769702</t>
  </si>
  <si>
    <t>147</t>
  </si>
  <si>
    <t>783617111</t>
  </si>
  <si>
    <t>Krycí nátěr (email) otopných těles článkových jednonásobný syntetický</t>
  </si>
  <si>
    <t>-1381087692</t>
  </si>
  <si>
    <t>148</t>
  </si>
  <si>
    <t>783606861</t>
  </si>
  <si>
    <t>Odstranění nátěrů z armatur a kovových potrubí potrubí do DN 50 mm obroušením</t>
  </si>
  <si>
    <t>1768313719</t>
  </si>
  <si>
    <t>"čv104"6+18</t>
  </si>
  <si>
    <t>"čv105"10</t>
  </si>
  <si>
    <t>149</t>
  </si>
  <si>
    <t>783614551</t>
  </si>
  <si>
    <t>Základní nátěr armatur a kovových potrubí jednonásobný potrubí do DN 50 mm syntetický</t>
  </si>
  <si>
    <t>-1654893355</t>
  </si>
  <si>
    <t>150</t>
  </si>
  <si>
    <t>783617601</t>
  </si>
  <si>
    <t>Krycí nátěr (email) armatur a kovových potrubí potrubí do DN 50 mm jednonásobný syntetický standardní</t>
  </si>
  <si>
    <t>1266331571</t>
  </si>
  <si>
    <t>151</t>
  </si>
  <si>
    <t>783000111</t>
  </si>
  <si>
    <t>Zakrývání konstrukcí včetně pozdějšího odkrytí svislých ploch olepením páskou nebo fólií</t>
  </si>
  <si>
    <t>1128295572</t>
  </si>
  <si>
    <t>"čv104 - zárubně"10*4</t>
  </si>
  <si>
    <t>"čv105 - zárubně"10*4</t>
  </si>
  <si>
    <t>152</t>
  </si>
  <si>
    <t>58124838</t>
  </si>
  <si>
    <t>páska maskovací krepová pro malířské potřeby š 50mm</t>
  </si>
  <si>
    <t>1376041313</t>
  </si>
  <si>
    <t>80*1,05 'Přepočtené koeficientem množství</t>
  </si>
  <si>
    <t>153</t>
  </si>
  <si>
    <t>783306801</t>
  </si>
  <si>
    <t>Odstranění nátěrů ze zámečnických konstrukcí obroušením</t>
  </si>
  <si>
    <t>1907855955</t>
  </si>
  <si>
    <t>"čv104 - zárubně"1,4*4</t>
  </si>
  <si>
    <t>"čv105 - zárubně"1,4*4</t>
  </si>
  <si>
    <t>154</t>
  </si>
  <si>
    <t>783301311</t>
  </si>
  <si>
    <t>Příprava podkladu zámečnických konstrukcí před provedením nátěru odmaštění odmašťovačem vodou ředitelným</t>
  </si>
  <si>
    <t>-1103574285</t>
  </si>
  <si>
    <t>155</t>
  </si>
  <si>
    <t>783314101</t>
  </si>
  <si>
    <t>Základní nátěr zámečnických konstrukcí jednonásobný syntetický</t>
  </si>
  <si>
    <t>1009592467</t>
  </si>
  <si>
    <t>11,2*2 'Přepočtené koeficientem množství</t>
  </si>
  <si>
    <t>156</t>
  </si>
  <si>
    <t>783317101</t>
  </si>
  <si>
    <t>Krycí nátěr (email) zámečnických konstrukcí jednonásobný syntetický standardní</t>
  </si>
  <si>
    <t>1774619926</t>
  </si>
  <si>
    <t>784</t>
  </si>
  <si>
    <t>Dokončovací práce - malby a tapety</t>
  </si>
  <si>
    <t>157</t>
  </si>
  <si>
    <t>784121001</t>
  </si>
  <si>
    <t>Oškrabání malby v místnostech výšky do 3,80 m</t>
  </si>
  <si>
    <t>807300913</t>
  </si>
  <si>
    <t>"čv102-1.03 stěny"1,02*(5,67+1,81*2+2,47+2,4)-0,6*0,14*2-2*0,87*2+0,21*2,4*2</t>
  </si>
  <si>
    <t>"čv102-1.02,04 stěny"(1,35*(2,92*2+4,06*2)-0,8*0,47-0,6*0,47-2*1,2+0,21*2,4)*2</t>
  </si>
  <si>
    <t>"čv102-1.02,04 strop"11,89+11,38</t>
  </si>
  <si>
    <t>"čv103-2.03 stěny"0,08*(5,74+1,79*2+2,54+2,4+0,46*2)+1,1*(5,74+1,81*2+2,54+2,4)-0,6*0,14*2-2*0,87*2+0,21*2,4*2</t>
  </si>
  <si>
    <t>"čv103 - 2.03 strop"21,06</t>
  </si>
  <si>
    <t>"čv103-2.02 stěny"1,43*(2,92*2+4,06*2)-0,8*0,47-0,6*0,47-2*1,2+0,21*2,4</t>
  </si>
  <si>
    <t>"čv103-2.04 stěny"1,43*(2,85*2+4,06*2)-0,8*0,47-0,6*0,47-2*1,2+0,21*2,4</t>
  </si>
  <si>
    <t>"čv103-2.02,04 strop"11,94+11,49</t>
  </si>
  <si>
    <t>158</t>
  </si>
  <si>
    <t>784131101</t>
  </si>
  <si>
    <t>Odstranění linkrustace v místnostech výšky do 3,80 m</t>
  </si>
  <si>
    <t>-809975934</t>
  </si>
  <si>
    <t>"čv102 - 1.02,04"(1,5*(2,92*2+4,06*2-0,8-0,6)-2*0,6)*2</t>
  </si>
  <si>
    <t>"čv103 - 2.02"1,5*(2,92*2+4,06*2-0,8-0,6)-2*0,6</t>
  </si>
  <si>
    <t>"čv103 - 2.04"1,5*(2,85*2+4,06*2-0,8-0,6)-2*0,6</t>
  </si>
  <si>
    <t>159</t>
  </si>
  <si>
    <t>784171001</t>
  </si>
  <si>
    <t>Olepování vnitřních ploch (materiál ve specifikaci) včetně pozdějšího odlepení páskou nebo fólií v místnostech výšky do 3,80 m</t>
  </si>
  <si>
    <t>-1844961088</t>
  </si>
  <si>
    <t>"čv104"5*2*4</t>
  </si>
  <si>
    <t>"čv105"5*2*4</t>
  </si>
  <si>
    <t>160</t>
  </si>
  <si>
    <t>-1507874457</t>
  </si>
  <si>
    <t>161</t>
  </si>
  <si>
    <t>784171121</t>
  </si>
  <si>
    <t>Zakrytí nemalovaných ploch (materiál ve specifikaci) včetně pozdějšího odkrytí konstrukcí nebo samostatných prvků např. schodišť, nábytku, radiátorů, zábradlí v místnostech výšky do 3,80</t>
  </si>
  <si>
    <t>-766600895</t>
  </si>
  <si>
    <t>"čv104 (předběžná výměra)"10</t>
  </si>
  <si>
    <t>"čv105 (předběžná výměra)"10</t>
  </si>
  <si>
    <t>162</t>
  </si>
  <si>
    <t>58124844</t>
  </si>
  <si>
    <t xml:space="preserve">fólie pro malířské potřeby zakrývací,  25µ,  4 x 5 m</t>
  </si>
  <si>
    <t>-639048756</t>
  </si>
  <si>
    <t>20*1,05 'Přepočtené koeficientem množství</t>
  </si>
  <si>
    <t>163</t>
  </si>
  <si>
    <t>784111001</t>
  </si>
  <si>
    <t>Oprášení (ometení) podkladu v místnostech výšky do 3,80 m</t>
  </si>
  <si>
    <t>923882623</t>
  </si>
  <si>
    <t>164</t>
  </si>
  <si>
    <t>784181121</t>
  </si>
  <si>
    <t>Penetrace podkladu jednonásobná hloubková v místnostech výšky do 3,80 m</t>
  </si>
  <si>
    <t>-419455248</t>
  </si>
  <si>
    <t>165</t>
  </si>
  <si>
    <t>784211111</t>
  </si>
  <si>
    <t>Malby z malířských směsí otěruvzdorných za mokra dvojnásobné, bílé za mokra otěruvzdorné velmi dobře v místnostech výšky do 3,80 m</t>
  </si>
  <si>
    <t>554717451</t>
  </si>
  <si>
    <t>"štuky stěn a stropů"šs+šv</t>
  </si>
  <si>
    <t>"čv104 - 1.03, sdk podhled"20,72</t>
  </si>
  <si>
    <t>VRN</t>
  </si>
  <si>
    <t>Vedlejší rozpočtové náklady</t>
  </si>
  <si>
    <t>VRN1</t>
  </si>
  <si>
    <t>Průzkumné, geodetické a projektové práce</t>
  </si>
  <si>
    <t>166</t>
  </si>
  <si>
    <t>011002000</t>
  </si>
  <si>
    <t>Průzkumné práce</t>
  </si>
  <si>
    <t>…</t>
  </si>
  <si>
    <t>1024</t>
  </si>
  <si>
    <t>-391212140</t>
  </si>
  <si>
    <t>"případné odpojení sítí před bouráním, sondy"1</t>
  </si>
  <si>
    <t>167</t>
  </si>
  <si>
    <t>013254000</t>
  </si>
  <si>
    <t>Dokumentace skutečného provedení stavby</t>
  </si>
  <si>
    <t>1255816190</t>
  </si>
  <si>
    <t>VRN3</t>
  </si>
  <si>
    <t>Zařízení staveniště</t>
  </si>
  <si>
    <t>168</t>
  </si>
  <si>
    <t>030001000</t>
  </si>
  <si>
    <t>-1661516300</t>
  </si>
  <si>
    <t>"zřízení, provoz a zrušení zs (buňky, wc, stav.výtah případně jeřáb, vše potřebné pro realizaci díla dle uvážení zhotovitele)"1</t>
  </si>
  <si>
    <t>Zajištění oplocení stavby dle požadavku KooBOZP</t>
  </si>
  <si>
    <t>"ochranné zábralí, oplocení"</t>
  </si>
  <si>
    <t>"dočasná ochrana stávajících kcí, podlah a zařízení proti poškození a znečištění (např. OSB + geotextílie, folie PE)"</t>
  </si>
  <si>
    <t>"oddělení prostor (vstupy a průchody) z důvodu bezpečnosti a prašnosti"</t>
  </si>
  <si>
    <t>VRN4</t>
  </si>
  <si>
    <t>Inženýrská činnost</t>
  </si>
  <si>
    <t>169</t>
  </si>
  <si>
    <t>043002000</t>
  </si>
  <si>
    <t>Zkoušky a ostatní měření</t>
  </si>
  <si>
    <t>-1946151349</t>
  </si>
  <si>
    <t>"všechny potřebné zkoušky a měření pro provedení díla dle SoD a požadavků staveb.úřadu(např. hutnící, odtrhové, únosnosti základové spáry,...)"1</t>
  </si>
  <si>
    <t>170</t>
  </si>
  <si>
    <t>045002000</t>
  </si>
  <si>
    <t>Kompletační a koordinační činnost</t>
  </si>
  <si>
    <t>178344874</t>
  </si>
  <si>
    <t>"např. koordinace instalací, fotodokumentace stáv.stavu objektu a jeho sledování v průběhu výstavby atd."1</t>
  </si>
  <si>
    <t>vypracování a předání Kontrolních a zkušebních plánů dle SOD</t>
  </si>
  <si>
    <t>Předání rizik zhotovitele a subdodavatelů KooBOZP</t>
  </si>
  <si>
    <t>Vypracování a aktualizace detailního týdenního HMG</t>
  </si>
  <si>
    <t>dodání všech dokladů dle SOD</t>
  </si>
  <si>
    <t>VRN7</t>
  </si>
  <si>
    <t>Provozní vlivy</t>
  </si>
  <si>
    <t>171</t>
  </si>
  <si>
    <t>070001000</t>
  </si>
  <si>
    <t>129296626</t>
  </si>
  <si>
    <t>např. omezený přístup vlivem investora, třetích osob</t>
  </si>
  <si>
    <t>ztížený pohyb vozidel v centrech měst</t>
  </si>
  <si>
    <t>172</t>
  </si>
  <si>
    <t>071103000</t>
  </si>
  <si>
    <t>Provoz investora</t>
  </si>
  <si>
    <t>-448512364</t>
  </si>
  <si>
    <t>"pokud budou práce probíhat za provozu, mohou z toho vyplývat nějaká omezení (hlučnost, prašnost,...)"1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</si>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</sst>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0000A8"/>
      <name val="Trebuchet MS"/>
    </font>
    <font>
      <sz val="8"/>
      <color rgb="FF80008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sz val="8"/>
      <color rgb="FF000000"/>
      <name val="Trebuchet MS"/>
    </font>
    <font>
      <b/>
      <sz val="12"/>
      <color rgb="FF800000"/>
      <name val="Trebuchet MS"/>
    </font>
    <font>
      <sz val="8"/>
      <color rgb="FF960000"/>
      <name val="Trebuchet MS"/>
    </font>
    <font>
      <b/>
      <sz val="8"/>
      <name val="Trebuchet MS"/>
    </font>
    <font>
      <sz val="7"/>
      <color rgb="FF969696"/>
      <name val="Trebuchet MS"/>
    </font>
    <font>
      <i/>
      <sz val="8"/>
      <color rgb="FF0000FF"/>
      <name val="Trebuchet MS"/>
    </font>
    <font>
      <i/>
      <sz val="7"/>
      <color rgb="FF969696"/>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6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protection locked="0"/>
    </xf>
    <xf numFmtId="0" fontId="13" fillId="2" borderId="0" xfId="0" applyFont="1" applyFill="1" applyAlignment="1" applyProtection="1">
      <alignment horizontal="left" vertical="center"/>
    </xf>
    <xf numFmtId="0" fontId="14" fillId="2" borderId="0" xfId="0" applyFont="1" applyFill="1" applyAlignment="1" applyProtection="1">
      <alignment vertical="center"/>
    </xf>
    <xf numFmtId="0" fontId="15" fillId="2" borderId="0" xfId="0" applyFont="1" applyFill="1" applyAlignment="1" applyProtection="1">
      <alignment horizontal="left" vertical="center"/>
    </xf>
    <xf numFmtId="0" fontId="16" fillId="2" borderId="0" xfId="1" applyFont="1" applyFill="1" applyAlignment="1" applyProtection="1">
      <alignment vertical="center"/>
    </xf>
    <xf numFmtId="0" fontId="46"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1"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1" fillId="0" borderId="0" xfId="0" applyFont="1" applyAlignment="1">
      <alignment horizontal="left" vertical="center"/>
    </xf>
    <xf numFmtId="0" fontId="20"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4" fontId="22"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1"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4" fillId="2" borderId="0" xfId="0" applyFont="1" applyFill="1" applyAlignment="1">
      <alignment vertical="center"/>
    </xf>
    <xf numFmtId="0" fontId="15" fillId="2" borderId="0" xfId="0" applyFont="1" applyFill="1" applyAlignment="1">
      <alignment horizontal="left" vertical="center"/>
    </xf>
    <xf numFmtId="0" fontId="31" fillId="2" borderId="0" xfId="1" applyFont="1" applyFill="1" applyAlignment="1">
      <alignment vertical="center"/>
    </xf>
    <xf numFmtId="0" fontId="14" fillId="2" borderId="0" xfId="0" applyFont="1" applyFill="1" applyAlignment="1" applyProtection="1">
      <alignment vertical="center"/>
      <protection locked="0"/>
    </xf>
    <xf numFmtId="0" fontId="32" fillId="0" borderId="0" xfId="0" applyFont="1" applyAlignment="1">
      <alignment horizontal="left" vertical="center"/>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3"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4" fillId="0" borderId="16" xfId="0" applyNumberFormat="1" applyFont="1" applyBorder="1" applyAlignment="1" applyProtection="1"/>
    <xf numFmtId="166" fontId="34" fillId="0" borderId="17" xfId="0" applyNumberFormat="1" applyFont="1" applyBorder="1" applyAlignment="1" applyProtection="1"/>
    <xf numFmtId="4" fontId="35"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6"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38" fillId="0" borderId="0" xfId="0" applyFont="1" applyAlignment="1" applyProtection="1">
      <alignment vertical="center" wrapText="1"/>
    </xf>
    <xf numFmtId="0" fontId="0" fillId="0" borderId="18" xfId="0" applyFont="1" applyBorder="1" applyAlignment="1" applyProtection="1">
      <alignmen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8" fillId="0" borderId="23" xfId="0" applyFont="1" applyBorder="1" applyAlignment="1" applyProtection="1">
      <alignment vertical="center"/>
    </xf>
    <xf numFmtId="0" fontId="8" fillId="0" borderId="24" xfId="0" applyFont="1" applyBorder="1" applyAlignment="1" applyProtection="1">
      <alignment vertical="center"/>
    </xf>
    <xf numFmtId="0" fontId="8" fillId="0" borderId="25" xfId="0" applyFont="1" applyBorder="1" applyAlignment="1" applyProtection="1">
      <alignment vertical="center"/>
    </xf>
    <xf numFmtId="0" fontId="0" fillId="0" borderId="0" xfId="0" applyAlignment="1">
      <alignment vertical="top"/>
      <protection locked="0"/>
    </xf>
    <xf numFmtId="0" fontId="39" fillId="0" borderId="29" xfId="0" applyFont="1" applyBorder="1" applyAlignment="1">
      <alignment vertical="center" wrapText="1"/>
      <protection locked="0"/>
    </xf>
    <xf numFmtId="0" fontId="39" fillId="0" borderId="30" xfId="0" applyFont="1" applyBorder="1" applyAlignment="1">
      <alignment vertical="center" wrapText="1"/>
      <protection locked="0"/>
    </xf>
    <xf numFmtId="0" fontId="39" fillId="0" borderId="31" xfId="0" applyFont="1" applyBorder="1" applyAlignment="1">
      <alignment vertical="center" wrapText="1"/>
      <protection locked="0"/>
    </xf>
    <xf numFmtId="0" fontId="39" fillId="0" borderId="32" xfId="0" applyFont="1" applyBorder="1" applyAlignment="1">
      <alignment horizontal="center" vertical="center" wrapText="1"/>
      <protection locked="0"/>
    </xf>
    <xf numFmtId="0" fontId="40" fillId="0" borderId="1" xfId="0" applyFont="1" applyBorder="1" applyAlignment="1">
      <alignment horizontal="center" vertical="center" wrapText="1"/>
      <protection locked="0"/>
    </xf>
    <xf numFmtId="0" fontId="39" fillId="0" borderId="33" xfId="0" applyFont="1" applyBorder="1" applyAlignment="1">
      <alignment horizontal="center" vertical="center" wrapText="1"/>
      <protection locked="0"/>
    </xf>
    <xf numFmtId="0" fontId="39" fillId="0" borderId="32" xfId="0" applyFont="1" applyBorder="1" applyAlignment="1">
      <alignment vertical="center" wrapText="1"/>
      <protection locked="0"/>
    </xf>
    <xf numFmtId="0" fontId="41" fillId="0" borderId="34" xfId="0" applyFont="1" applyBorder="1" applyAlignment="1">
      <alignment horizontal="left" wrapText="1"/>
      <protection locked="0"/>
    </xf>
    <xf numFmtId="0" fontId="39" fillId="0" borderId="33" xfId="0" applyFont="1" applyBorder="1" applyAlignment="1">
      <alignment vertical="center" wrapText="1"/>
      <protection locked="0"/>
    </xf>
    <xf numFmtId="0" fontId="41" fillId="0" borderId="1" xfId="0" applyFont="1" applyBorder="1" applyAlignment="1">
      <alignment horizontal="left" vertical="center" wrapText="1"/>
      <protection locked="0"/>
    </xf>
    <xf numFmtId="0" fontId="42" fillId="0" borderId="1" xfId="0" applyFont="1" applyBorder="1" applyAlignment="1">
      <alignment horizontal="left" vertical="center" wrapText="1"/>
      <protection locked="0"/>
    </xf>
    <xf numFmtId="0" fontId="42" fillId="0" borderId="32" xfId="0" applyFont="1" applyBorder="1" applyAlignment="1">
      <alignment vertical="center" wrapText="1"/>
      <protection locked="0"/>
    </xf>
    <xf numFmtId="0" fontId="42" fillId="0" borderId="1" xfId="0" applyFont="1" applyBorder="1" applyAlignment="1">
      <alignment vertical="center" wrapText="1"/>
      <protection locked="0"/>
    </xf>
    <xf numFmtId="0" fontId="42" fillId="0" borderId="1" xfId="0" applyFont="1" applyBorder="1" applyAlignment="1">
      <alignment vertical="center"/>
      <protection locked="0"/>
    </xf>
    <xf numFmtId="0" fontId="42" fillId="0" borderId="1" xfId="0" applyFont="1" applyBorder="1" applyAlignment="1">
      <alignment horizontal="left" vertical="center"/>
      <protection locked="0"/>
    </xf>
    <xf numFmtId="49" fontId="42" fillId="0" borderId="1" xfId="0" applyNumberFormat="1" applyFont="1" applyBorder="1" applyAlignment="1">
      <alignment horizontal="left" vertical="center" wrapText="1"/>
      <protection locked="0"/>
    </xf>
    <xf numFmtId="49" fontId="42" fillId="0" borderId="1" xfId="0" applyNumberFormat="1" applyFont="1" applyBorder="1" applyAlignment="1">
      <alignment vertical="center" wrapText="1"/>
      <protection locked="0"/>
    </xf>
    <xf numFmtId="0" fontId="39" fillId="0" borderId="35" xfId="0" applyFont="1" applyBorder="1" applyAlignment="1">
      <alignment vertical="center" wrapText="1"/>
      <protection locked="0"/>
    </xf>
    <xf numFmtId="0" fontId="43" fillId="0" borderId="34" xfId="0" applyFont="1" applyBorder="1" applyAlignment="1">
      <alignment vertical="center" wrapText="1"/>
      <protection locked="0"/>
    </xf>
    <xf numFmtId="0" fontId="39" fillId="0" borderId="36" xfId="0" applyFont="1" applyBorder="1" applyAlignment="1">
      <alignment vertical="center" wrapText="1"/>
      <protection locked="0"/>
    </xf>
    <xf numFmtId="0" fontId="39" fillId="0" borderId="1" xfId="0" applyFont="1" applyBorder="1" applyAlignment="1">
      <alignment vertical="top"/>
      <protection locked="0"/>
    </xf>
    <xf numFmtId="0" fontId="39" fillId="0" borderId="0" xfId="0" applyFont="1" applyAlignment="1">
      <alignment vertical="top"/>
      <protection locked="0"/>
    </xf>
    <xf numFmtId="0" fontId="39" fillId="0" borderId="29" xfId="0" applyFont="1" applyBorder="1" applyAlignment="1">
      <alignment horizontal="left" vertical="center"/>
      <protection locked="0"/>
    </xf>
    <xf numFmtId="0" fontId="39" fillId="0" borderId="30" xfId="0" applyFont="1" applyBorder="1" applyAlignment="1">
      <alignment horizontal="left" vertical="center"/>
      <protection locked="0"/>
    </xf>
    <xf numFmtId="0" fontId="39" fillId="0" borderId="31" xfId="0" applyFont="1" applyBorder="1" applyAlignment="1">
      <alignment horizontal="left" vertical="center"/>
      <protection locked="0"/>
    </xf>
    <xf numFmtId="0" fontId="39" fillId="0" borderId="32" xfId="0" applyFont="1" applyBorder="1" applyAlignment="1">
      <alignment horizontal="left" vertical="center"/>
      <protection locked="0"/>
    </xf>
    <xf numFmtId="0" fontId="40" fillId="0" borderId="1" xfId="0" applyFont="1" applyBorder="1" applyAlignment="1">
      <alignment horizontal="center" vertical="center"/>
      <protection locked="0"/>
    </xf>
    <xf numFmtId="0" fontId="39" fillId="0" borderId="33" xfId="0" applyFont="1" applyBorder="1" applyAlignment="1">
      <alignment horizontal="left" vertical="center"/>
      <protection locked="0"/>
    </xf>
    <xf numFmtId="0" fontId="41" fillId="0" borderId="1" xfId="0" applyFont="1" applyBorder="1" applyAlignment="1">
      <alignment horizontal="left" vertical="center"/>
      <protection locked="0"/>
    </xf>
    <xf numFmtId="0" fontId="44" fillId="0" borderId="0" xfId="0" applyFont="1" applyAlignment="1">
      <alignment horizontal="left" vertical="center"/>
      <protection locked="0"/>
    </xf>
    <xf numFmtId="0" fontId="41" fillId="0" borderId="34" xfId="0" applyFont="1" applyBorder="1" applyAlignment="1">
      <alignment horizontal="left" vertical="center"/>
      <protection locked="0"/>
    </xf>
    <xf numFmtId="0" fontId="41" fillId="0" borderId="34" xfId="0" applyFont="1" applyBorder="1" applyAlignment="1">
      <alignment horizontal="center" vertical="center"/>
      <protection locked="0"/>
    </xf>
    <xf numFmtId="0" fontId="44" fillId="0" borderId="34" xfId="0" applyFont="1" applyBorder="1" applyAlignment="1">
      <alignment horizontal="left" vertical="center"/>
      <protection locked="0"/>
    </xf>
    <xf numFmtId="0" fontId="45"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42" fillId="0" borderId="1" xfId="0" applyFont="1" applyBorder="1" applyAlignment="1">
      <alignment horizontal="center" vertical="center"/>
      <protection locked="0"/>
    </xf>
    <xf numFmtId="0" fontId="42" fillId="0" borderId="32" xfId="0" applyFont="1" applyBorder="1" applyAlignment="1">
      <alignment horizontal="left" vertical="center"/>
      <protection locked="0"/>
    </xf>
    <xf numFmtId="0" fontId="42" fillId="0" borderId="1" xfId="0" applyFont="1" applyFill="1" applyBorder="1" applyAlignment="1">
      <alignment horizontal="left" vertical="center"/>
      <protection locked="0"/>
    </xf>
    <xf numFmtId="0" fontId="42" fillId="0" borderId="1" xfId="0" applyFont="1" applyFill="1" applyBorder="1" applyAlignment="1">
      <alignment horizontal="center" vertical="center"/>
      <protection locked="0"/>
    </xf>
    <xf numFmtId="0" fontId="39" fillId="0" borderId="35" xfId="0" applyFont="1" applyBorder="1" applyAlignment="1">
      <alignment horizontal="left" vertical="center"/>
      <protection locked="0"/>
    </xf>
    <xf numFmtId="0" fontId="43" fillId="0" borderId="34" xfId="0" applyFont="1" applyBorder="1" applyAlignment="1">
      <alignment horizontal="left" vertical="center"/>
      <protection locked="0"/>
    </xf>
    <xf numFmtId="0" fontId="39" fillId="0" borderId="36" xfId="0" applyFont="1" applyBorder="1" applyAlignment="1">
      <alignment horizontal="left" vertical="center"/>
      <protection locked="0"/>
    </xf>
    <xf numFmtId="0" fontId="39"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4" fillId="0" borderId="1" xfId="0" applyFont="1" applyBorder="1" applyAlignment="1">
      <alignment horizontal="left" vertical="center"/>
      <protection locked="0"/>
    </xf>
    <xf numFmtId="0" fontId="42" fillId="0" borderId="34" xfId="0" applyFont="1" applyBorder="1" applyAlignment="1">
      <alignment horizontal="left" vertical="center"/>
      <protection locked="0"/>
    </xf>
    <xf numFmtId="0" fontId="39" fillId="0" borderId="1" xfId="0" applyFont="1" applyBorder="1" applyAlignment="1">
      <alignment horizontal="left" vertical="center" wrapText="1"/>
      <protection locked="0"/>
    </xf>
    <xf numFmtId="0" fontId="42" fillId="0" borderId="1" xfId="0" applyFont="1" applyBorder="1" applyAlignment="1">
      <alignment horizontal="center" vertical="center" wrapText="1"/>
      <protection locked="0"/>
    </xf>
    <xf numFmtId="0" fontId="39" fillId="0" borderId="29" xfId="0" applyFont="1" applyBorder="1" applyAlignment="1">
      <alignment horizontal="left" vertical="center" wrapText="1"/>
      <protection locked="0"/>
    </xf>
    <xf numFmtId="0" fontId="39" fillId="0" borderId="30" xfId="0" applyFont="1" applyBorder="1" applyAlignment="1">
      <alignment horizontal="left" vertical="center" wrapText="1"/>
      <protection locked="0"/>
    </xf>
    <xf numFmtId="0" fontId="39" fillId="0" borderId="31" xfId="0" applyFont="1" applyBorder="1" applyAlignment="1">
      <alignment horizontal="left" vertical="center" wrapText="1"/>
      <protection locked="0"/>
    </xf>
    <xf numFmtId="0" fontId="39" fillId="0" borderId="32" xfId="0" applyFont="1" applyBorder="1" applyAlignment="1">
      <alignment horizontal="left" vertical="center" wrapText="1"/>
      <protection locked="0"/>
    </xf>
    <xf numFmtId="0" fontId="39" fillId="0" borderId="33" xfId="0" applyFont="1" applyBorder="1" applyAlignment="1">
      <alignment horizontal="left" vertical="center" wrapText="1"/>
      <protection locked="0"/>
    </xf>
    <xf numFmtId="0" fontId="44" fillId="0" borderId="32" xfId="0" applyFont="1" applyBorder="1" applyAlignment="1">
      <alignment horizontal="left" vertical="center" wrapText="1"/>
      <protection locked="0"/>
    </xf>
    <xf numFmtId="0" fontId="44"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2" fillId="0" borderId="33" xfId="0" applyFont="1" applyBorder="1" applyAlignment="1">
      <alignment horizontal="left" vertical="center"/>
      <protection locked="0"/>
    </xf>
    <xf numFmtId="0" fontId="42" fillId="0" borderId="35" xfId="0" applyFont="1" applyBorder="1" applyAlignment="1">
      <alignment horizontal="left" vertical="center" wrapText="1"/>
      <protection locked="0"/>
    </xf>
    <xf numFmtId="0" fontId="42" fillId="0" borderId="34" xfId="0" applyFont="1" applyBorder="1" applyAlignment="1">
      <alignment horizontal="left" vertical="center" wrapText="1"/>
      <protection locked="0"/>
    </xf>
    <xf numFmtId="0" fontId="42" fillId="0" borderId="36" xfId="0" applyFont="1" applyBorder="1" applyAlignment="1">
      <alignment horizontal="left" vertical="center" wrapText="1"/>
      <protection locked="0"/>
    </xf>
    <xf numFmtId="0" fontId="42" fillId="0" borderId="1" xfId="0" applyFont="1" applyBorder="1" applyAlignment="1">
      <alignment horizontal="left" vertical="top"/>
      <protection locked="0"/>
    </xf>
    <xf numFmtId="0" fontId="42" fillId="0" borderId="1" xfId="0" applyFont="1" applyBorder="1" applyAlignment="1">
      <alignment horizontal="center" vertical="top"/>
      <protection locked="0"/>
    </xf>
    <xf numFmtId="0" fontId="42" fillId="0" borderId="35" xfId="0" applyFont="1" applyBorder="1" applyAlignment="1">
      <alignment horizontal="left" vertical="center"/>
      <protection locked="0"/>
    </xf>
    <xf numFmtId="0" fontId="42" fillId="0" borderId="36" xfId="0" applyFont="1" applyBorder="1" applyAlignment="1">
      <alignment horizontal="left" vertical="center"/>
      <protection locked="0"/>
    </xf>
    <xf numFmtId="0" fontId="44" fillId="0" borderId="0" xfId="0" applyFont="1" applyAlignment="1">
      <alignment vertical="center"/>
      <protection locked="0"/>
    </xf>
    <xf numFmtId="0" fontId="41" fillId="0" borderId="1" xfId="0" applyFont="1" applyBorder="1" applyAlignment="1">
      <alignment vertical="center"/>
      <protection locked="0"/>
    </xf>
    <xf numFmtId="0" fontId="44" fillId="0" borderId="34" xfId="0" applyFont="1" applyBorder="1" applyAlignment="1">
      <alignment vertical="center"/>
      <protection locked="0"/>
    </xf>
    <xf numFmtId="0" fontId="41" fillId="0" borderId="34" xfId="0" applyFont="1" applyBorder="1" applyAlignment="1">
      <alignment vertical="center"/>
      <protection locked="0"/>
    </xf>
    <xf numFmtId="0" fontId="0" fillId="0" borderId="1" xfId="0" applyBorder="1" applyAlignment="1">
      <alignment vertical="top"/>
      <protection locked="0"/>
    </xf>
    <xf numFmtId="49" fontId="42"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1" fillId="0" borderId="34" xfId="0" applyFont="1" applyBorder="1" applyAlignment="1">
      <alignment horizontal="left"/>
      <protection locked="0"/>
    </xf>
    <xf numFmtId="0" fontId="44" fillId="0" borderId="34" xfId="0" applyFont="1" applyBorder="1" applyAlignment="1">
      <protection locked="0"/>
    </xf>
    <xf numFmtId="0" fontId="39" fillId="0" borderId="32" xfId="0" applyFont="1" applyBorder="1" applyAlignment="1">
      <alignment vertical="top"/>
      <protection locked="0"/>
    </xf>
    <xf numFmtId="0" fontId="39" fillId="0" borderId="33" xfId="0" applyFont="1" applyBorder="1" applyAlignment="1">
      <alignment vertical="top"/>
      <protection locked="0"/>
    </xf>
    <xf numFmtId="0" fontId="39" fillId="0" borderId="1" xfId="0" applyFont="1" applyBorder="1" applyAlignment="1">
      <alignment horizontal="center" vertical="center"/>
      <protection locked="0"/>
    </xf>
    <xf numFmtId="0" fontId="39" fillId="0" borderId="1" xfId="0" applyFont="1" applyBorder="1" applyAlignment="1">
      <alignment horizontal="left" vertical="top"/>
      <protection locked="0"/>
    </xf>
    <xf numFmtId="0" fontId="39" fillId="0" borderId="35" xfId="0" applyFont="1" applyBorder="1" applyAlignment="1">
      <alignment vertical="top"/>
      <protection locked="0"/>
    </xf>
    <xf numFmtId="0" fontId="39" fillId="0" borderId="34" xfId="0" applyFont="1" applyBorder="1" applyAlignment="1">
      <alignment vertical="top"/>
      <protection locked="0"/>
    </xf>
    <xf numFmtId="0" fontId="39"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ht="36.96" customHeight="1">
      <c r="AR2"/>
      <c r="BS2" s="24" t="s">
        <v>8</v>
      </c>
      <c r="BT2" s="24" t="s">
        <v>9</v>
      </c>
    </row>
    <row r="3" ht="6.96"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ht="36.96"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ht="14.4" customHeight="1">
      <c r="B5" s="28"/>
      <c r="C5" s="29"/>
      <c r="D5" s="34" t="s">
        <v>15</v>
      </c>
      <c r="E5" s="29"/>
      <c r="F5" s="29"/>
      <c r="G5" s="29"/>
      <c r="H5" s="29"/>
      <c r="I5" s="29"/>
      <c r="J5" s="29"/>
      <c r="K5" s="35" t="s">
        <v>16</v>
      </c>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31"/>
      <c r="BE5" s="36" t="s">
        <v>17</v>
      </c>
      <c r="BS5" s="24" t="s">
        <v>8</v>
      </c>
    </row>
    <row r="6" ht="36.96" customHeight="1">
      <c r="B6" s="28"/>
      <c r="C6" s="29"/>
      <c r="D6" s="37" t="s">
        <v>18</v>
      </c>
      <c r="E6" s="29"/>
      <c r="F6" s="29"/>
      <c r="G6" s="29"/>
      <c r="H6" s="29"/>
      <c r="I6" s="29"/>
      <c r="J6" s="29"/>
      <c r="K6" s="38" t="s">
        <v>19</v>
      </c>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31"/>
      <c r="BE6" s="39"/>
      <c r="BS6" s="24" t="s">
        <v>8</v>
      </c>
    </row>
    <row r="7" ht="14.4" customHeight="1">
      <c r="B7" s="28"/>
      <c r="C7" s="29"/>
      <c r="D7" s="40" t="s">
        <v>20</v>
      </c>
      <c r="E7" s="29"/>
      <c r="F7" s="29"/>
      <c r="G7" s="29"/>
      <c r="H7" s="29"/>
      <c r="I7" s="29"/>
      <c r="J7" s="29"/>
      <c r="K7" s="35" t="s">
        <v>21</v>
      </c>
      <c r="L7" s="29"/>
      <c r="M7" s="29"/>
      <c r="N7" s="29"/>
      <c r="O7" s="29"/>
      <c r="P7" s="29"/>
      <c r="Q7" s="29"/>
      <c r="R7" s="29"/>
      <c r="S7" s="29"/>
      <c r="T7" s="29"/>
      <c r="U7" s="29"/>
      <c r="V7" s="29"/>
      <c r="W7" s="29"/>
      <c r="X7" s="29"/>
      <c r="Y7" s="29"/>
      <c r="Z7" s="29"/>
      <c r="AA7" s="29"/>
      <c r="AB7" s="29"/>
      <c r="AC7" s="29"/>
      <c r="AD7" s="29"/>
      <c r="AE7" s="29"/>
      <c r="AF7" s="29"/>
      <c r="AG7" s="29"/>
      <c r="AH7" s="29"/>
      <c r="AI7" s="29"/>
      <c r="AJ7" s="29"/>
      <c r="AK7" s="40" t="s">
        <v>22</v>
      </c>
      <c r="AL7" s="29"/>
      <c r="AM7" s="29"/>
      <c r="AN7" s="35" t="s">
        <v>21</v>
      </c>
      <c r="AO7" s="29"/>
      <c r="AP7" s="29"/>
      <c r="AQ7" s="31"/>
      <c r="BE7" s="39"/>
      <c r="BS7" s="24" t="s">
        <v>8</v>
      </c>
    </row>
    <row r="8" ht="14.4" customHeight="1">
      <c r="B8" s="28"/>
      <c r="C8" s="29"/>
      <c r="D8" s="40" t="s">
        <v>23</v>
      </c>
      <c r="E8" s="29"/>
      <c r="F8" s="29"/>
      <c r="G8" s="29"/>
      <c r="H8" s="29"/>
      <c r="I8" s="29"/>
      <c r="J8" s="29"/>
      <c r="K8" s="35" t="s">
        <v>24</v>
      </c>
      <c r="L8" s="29"/>
      <c r="M8" s="29"/>
      <c r="N8" s="29"/>
      <c r="O8" s="29"/>
      <c r="P8" s="29"/>
      <c r="Q8" s="29"/>
      <c r="R8" s="29"/>
      <c r="S8" s="29"/>
      <c r="T8" s="29"/>
      <c r="U8" s="29"/>
      <c r="V8" s="29"/>
      <c r="W8" s="29"/>
      <c r="X8" s="29"/>
      <c r="Y8" s="29"/>
      <c r="Z8" s="29"/>
      <c r="AA8" s="29"/>
      <c r="AB8" s="29"/>
      <c r="AC8" s="29"/>
      <c r="AD8" s="29"/>
      <c r="AE8" s="29"/>
      <c r="AF8" s="29"/>
      <c r="AG8" s="29"/>
      <c r="AH8" s="29"/>
      <c r="AI8" s="29"/>
      <c r="AJ8" s="29"/>
      <c r="AK8" s="40" t="s">
        <v>25</v>
      </c>
      <c r="AL8" s="29"/>
      <c r="AM8" s="29"/>
      <c r="AN8" s="41" t="s">
        <v>26</v>
      </c>
      <c r="AO8" s="29"/>
      <c r="AP8" s="29"/>
      <c r="AQ8" s="31"/>
      <c r="BE8" s="39"/>
      <c r="BS8" s="24" t="s">
        <v>8</v>
      </c>
    </row>
    <row r="9" ht="14.4"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9"/>
      <c r="BS9" s="24" t="s">
        <v>8</v>
      </c>
    </row>
    <row r="10" ht="14.4" customHeight="1">
      <c r="B10" s="28"/>
      <c r="C10" s="29"/>
      <c r="D10" s="40" t="s">
        <v>27</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40" t="s">
        <v>28</v>
      </c>
      <c r="AL10" s="29"/>
      <c r="AM10" s="29"/>
      <c r="AN10" s="35" t="s">
        <v>21</v>
      </c>
      <c r="AO10" s="29"/>
      <c r="AP10" s="29"/>
      <c r="AQ10" s="31"/>
      <c r="BE10" s="39"/>
      <c r="BS10" s="24" t="s">
        <v>8</v>
      </c>
    </row>
    <row r="11" ht="18.48" customHeight="1">
      <c r="B11" s="28"/>
      <c r="C11" s="29"/>
      <c r="D11" s="29"/>
      <c r="E11" s="35" t="s">
        <v>24</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40" t="s">
        <v>29</v>
      </c>
      <c r="AL11" s="29"/>
      <c r="AM11" s="29"/>
      <c r="AN11" s="35" t="s">
        <v>21</v>
      </c>
      <c r="AO11" s="29"/>
      <c r="AP11" s="29"/>
      <c r="AQ11" s="31"/>
      <c r="BE11" s="39"/>
      <c r="BS11" s="24" t="s">
        <v>8</v>
      </c>
    </row>
    <row r="12" ht="6.96"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9"/>
      <c r="BS12" s="24" t="s">
        <v>8</v>
      </c>
    </row>
    <row r="13" ht="14.4" customHeight="1">
      <c r="B13" s="28"/>
      <c r="C13" s="29"/>
      <c r="D13" s="40" t="s">
        <v>30</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40" t="s">
        <v>28</v>
      </c>
      <c r="AL13" s="29"/>
      <c r="AM13" s="29"/>
      <c r="AN13" s="42" t="s">
        <v>31</v>
      </c>
      <c r="AO13" s="29"/>
      <c r="AP13" s="29"/>
      <c r="AQ13" s="31"/>
      <c r="BE13" s="39"/>
      <c r="BS13" s="24" t="s">
        <v>8</v>
      </c>
    </row>
    <row r="14">
      <c r="B14" s="28"/>
      <c r="C14" s="29"/>
      <c r="D14" s="29"/>
      <c r="E14" s="42" t="s">
        <v>31</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0" t="s">
        <v>29</v>
      </c>
      <c r="AL14" s="29"/>
      <c r="AM14" s="29"/>
      <c r="AN14" s="42" t="s">
        <v>31</v>
      </c>
      <c r="AO14" s="29"/>
      <c r="AP14" s="29"/>
      <c r="AQ14" s="31"/>
      <c r="BE14" s="39"/>
      <c r="BS14" s="24" t="s">
        <v>8</v>
      </c>
    </row>
    <row r="15" ht="6.96"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9"/>
      <c r="BS15" s="24" t="s">
        <v>6</v>
      </c>
    </row>
    <row r="16" ht="14.4" customHeight="1">
      <c r="B16" s="28"/>
      <c r="C16" s="29"/>
      <c r="D16" s="40" t="s">
        <v>32</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40" t="s">
        <v>28</v>
      </c>
      <c r="AL16" s="29"/>
      <c r="AM16" s="29"/>
      <c r="AN16" s="35" t="s">
        <v>21</v>
      </c>
      <c r="AO16" s="29"/>
      <c r="AP16" s="29"/>
      <c r="AQ16" s="31"/>
      <c r="BE16" s="39"/>
      <c r="BS16" s="24" t="s">
        <v>6</v>
      </c>
    </row>
    <row r="17" ht="18.48" customHeight="1">
      <c r="B17" s="28"/>
      <c r="C17" s="29"/>
      <c r="D17" s="29"/>
      <c r="E17" s="35" t="s">
        <v>24</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40" t="s">
        <v>29</v>
      </c>
      <c r="AL17" s="29"/>
      <c r="AM17" s="29"/>
      <c r="AN17" s="35" t="s">
        <v>21</v>
      </c>
      <c r="AO17" s="29"/>
      <c r="AP17" s="29"/>
      <c r="AQ17" s="31"/>
      <c r="BE17" s="39"/>
      <c r="BS17" s="24" t="s">
        <v>33</v>
      </c>
    </row>
    <row r="18" ht="6.96"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9"/>
      <c r="BS18" s="24" t="s">
        <v>8</v>
      </c>
    </row>
    <row r="19" ht="14.4" customHeight="1">
      <c r="B19" s="28"/>
      <c r="C19" s="29"/>
      <c r="D19" s="40" t="s">
        <v>34</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9"/>
      <c r="BS19" s="24" t="s">
        <v>8</v>
      </c>
    </row>
    <row r="20" ht="242.25" customHeight="1">
      <c r="B20" s="28"/>
      <c r="C20" s="29"/>
      <c r="D20" s="29"/>
      <c r="E20" s="44" t="s">
        <v>35</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9"/>
      <c r="AP20" s="29"/>
      <c r="AQ20" s="31"/>
      <c r="BE20" s="39"/>
      <c r="BS20" s="24" t="s">
        <v>6</v>
      </c>
    </row>
    <row r="21" ht="6.96"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9"/>
    </row>
    <row r="22" ht="6.96" customHeight="1">
      <c r="B22" s="28"/>
      <c r="C22" s="29"/>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9"/>
      <c r="AQ22" s="31"/>
      <c r="BE22" s="39"/>
    </row>
    <row r="23" s="1" customFormat="1" ht="25.92" customHeight="1">
      <c r="B23" s="46"/>
      <c r="C23" s="47"/>
      <c r="D23" s="48" t="s">
        <v>36</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ROUND(AG51,2)</f>
        <v>0</v>
      </c>
      <c r="AL23" s="49"/>
      <c r="AM23" s="49"/>
      <c r="AN23" s="49"/>
      <c r="AO23" s="49"/>
      <c r="AP23" s="47"/>
      <c r="AQ23" s="51"/>
      <c r="BE23" s="39"/>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9"/>
    </row>
    <row r="25" s="1" customFormat="1">
      <c r="B25" s="46"/>
      <c r="C25" s="47"/>
      <c r="D25" s="47"/>
      <c r="E25" s="47"/>
      <c r="F25" s="47"/>
      <c r="G25" s="47"/>
      <c r="H25" s="47"/>
      <c r="I25" s="47"/>
      <c r="J25" s="47"/>
      <c r="K25" s="47"/>
      <c r="L25" s="52" t="s">
        <v>37</v>
      </c>
      <c r="M25" s="52"/>
      <c r="N25" s="52"/>
      <c r="O25" s="52"/>
      <c r="P25" s="47"/>
      <c r="Q25" s="47"/>
      <c r="R25" s="47"/>
      <c r="S25" s="47"/>
      <c r="T25" s="47"/>
      <c r="U25" s="47"/>
      <c r="V25" s="47"/>
      <c r="W25" s="52" t="s">
        <v>38</v>
      </c>
      <c r="X25" s="52"/>
      <c r="Y25" s="52"/>
      <c r="Z25" s="52"/>
      <c r="AA25" s="52"/>
      <c r="AB25" s="52"/>
      <c r="AC25" s="52"/>
      <c r="AD25" s="52"/>
      <c r="AE25" s="52"/>
      <c r="AF25" s="47"/>
      <c r="AG25" s="47"/>
      <c r="AH25" s="47"/>
      <c r="AI25" s="47"/>
      <c r="AJ25" s="47"/>
      <c r="AK25" s="52" t="s">
        <v>39</v>
      </c>
      <c r="AL25" s="52"/>
      <c r="AM25" s="52"/>
      <c r="AN25" s="52"/>
      <c r="AO25" s="52"/>
      <c r="AP25" s="47"/>
      <c r="AQ25" s="51"/>
      <c r="BE25" s="39"/>
    </row>
    <row r="26" s="2" customFormat="1" ht="14.4" customHeight="1">
      <c r="B26" s="53"/>
      <c r="C26" s="54"/>
      <c r="D26" s="55" t="s">
        <v>40</v>
      </c>
      <c r="E26" s="54"/>
      <c r="F26" s="55" t="s">
        <v>41</v>
      </c>
      <c r="G26" s="54"/>
      <c r="H26" s="54"/>
      <c r="I26" s="54"/>
      <c r="J26" s="54"/>
      <c r="K26" s="54"/>
      <c r="L26" s="56">
        <v>0.20999999999999999</v>
      </c>
      <c r="M26" s="54"/>
      <c r="N26" s="54"/>
      <c r="O26" s="54"/>
      <c r="P26" s="54"/>
      <c r="Q26" s="54"/>
      <c r="R26" s="54"/>
      <c r="S26" s="54"/>
      <c r="T26" s="54"/>
      <c r="U26" s="54"/>
      <c r="V26" s="54"/>
      <c r="W26" s="57">
        <f>ROUND(AZ51,2)</f>
        <v>0</v>
      </c>
      <c r="X26" s="54"/>
      <c r="Y26" s="54"/>
      <c r="Z26" s="54"/>
      <c r="AA26" s="54"/>
      <c r="AB26" s="54"/>
      <c r="AC26" s="54"/>
      <c r="AD26" s="54"/>
      <c r="AE26" s="54"/>
      <c r="AF26" s="54"/>
      <c r="AG26" s="54"/>
      <c r="AH26" s="54"/>
      <c r="AI26" s="54"/>
      <c r="AJ26" s="54"/>
      <c r="AK26" s="57">
        <f>ROUND(AV51,2)</f>
        <v>0</v>
      </c>
      <c r="AL26" s="54"/>
      <c r="AM26" s="54"/>
      <c r="AN26" s="54"/>
      <c r="AO26" s="54"/>
      <c r="AP26" s="54"/>
      <c r="AQ26" s="58"/>
      <c r="BE26" s="39"/>
    </row>
    <row r="27" s="2" customFormat="1" ht="14.4" customHeight="1">
      <c r="B27" s="53"/>
      <c r="C27" s="54"/>
      <c r="D27" s="54"/>
      <c r="E27" s="54"/>
      <c r="F27" s="55" t="s">
        <v>42</v>
      </c>
      <c r="G27" s="54"/>
      <c r="H27" s="54"/>
      <c r="I27" s="54"/>
      <c r="J27" s="54"/>
      <c r="K27" s="54"/>
      <c r="L27" s="56">
        <v>0.14999999999999999</v>
      </c>
      <c r="M27" s="54"/>
      <c r="N27" s="54"/>
      <c r="O27" s="54"/>
      <c r="P27" s="54"/>
      <c r="Q27" s="54"/>
      <c r="R27" s="54"/>
      <c r="S27" s="54"/>
      <c r="T27" s="54"/>
      <c r="U27" s="54"/>
      <c r="V27" s="54"/>
      <c r="W27" s="57">
        <f>ROUND(BA51,2)</f>
        <v>0</v>
      </c>
      <c r="X27" s="54"/>
      <c r="Y27" s="54"/>
      <c r="Z27" s="54"/>
      <c r="AA27" s="54"/>
      <c r="AB27" s="54"/>
      <c r="AC27" s="54"/>
      <c r="AD27" s="54"/>
      <c r="AE27" s="54"/>
      <c r="AF27" s="54"/>
      <c r="AG27" s="54"/>
      <c r="AH27" s="54"/>
      <c r="AI27" s="54"/>
      <c r="AJ27" s="54"/>
      <c r="AK27" s="57">
        <f>ROUND(AW51,2)</f>
        <v>0</v>
      </c>
      <c r="AL27" s="54"/>
      <c r="AM27" s="54"/>
      <c r="AN27" s="54"/>
      <c r="AO27" s="54"/>
      <c r="AP27" s="54"/>
      <c r="AQ27" s="58"/>
      <c r="BE27" s="39"/>
    </row>
    <row r="28" hidden="1" s="2" customFormat="1" ht="14.4" customHeight="1">
      <c r="B28" s="53"/>
      <c r="C28" s="54"/>
      <c r="D28" s="54"/>
      <c r="E28" s="54"/>
      <c r="F28" s="55" t="s">
        <v>43</v>
      </c>
      <c r="G28" s="54"/>
      <c r="H28" s="54"/>
      <c r="I28" s="54"/>
      <c r="J28" s="54"/>
      <c r="K28" s="54"/>
      <c r="L28" s="56">
        <v>0.20999999999999999</v>
      </c>
      <c r="M28" s="54"/>
      <c r="N28" s="54"/>
      <c r="O28" s="54"/>
      <c r="P28" s="54"/>
      <c r="Q28" s="54"/>
      <c r="R28" s="54"/>
      <c r="S28" s="54"/>
      <c r="T28" s="54"/>
      <c r="U28" s="54"/>
      <c r="V28" s="54"/>
      <c r="W28" s="57">
        <f>ROUND(BB51,2)</f>
        <v>0</v>
      </c>
      <c r="X28" s="54"/>
      <c r="Y28" s="54"/>
      <c r="Z28" s="54"/>
      <c r="AA28" s="54"/>
      <c r="AB28" s="54"/>
      <c r="AC28" s="54"/>
      <c r="AD28" s="54"/>
      <c r="AE28" s="54"/>
      <c r="AF28" s="54"/>
      <c r="AG28" s="54"/>
      <c r="AH28" s="54"/>
      <c r="AI28" s="54"/>
      <c r="AJ28" s="54"/>
      <c r="AK28" s="57">
        <v>0</v>
      </c>
      <c r="AL28" s="54"/>
      <c r="AM28" s="54"/>
      <c r="AN28" s="54"/>
      <c r="AO28" s="54"/>
      <c r="AP28" s="54"/>
      <c r="AQ28" s="58"/>
      <c r="BE28" s="39"/>
    </row>
    <row r="29" hidden="1" s="2" customFormat="1" ht="14.4" customHeight="1">
      <c r="B29" s="53"/>
      <c r="C29" s="54"/>
      <c r="D29" s="54"/>
      <c r="E29" s="54"/>
      <c r="F29" s="55" t="s">
        <v>44</v>
      </c>
      <c r="G29" s="54"/>
      <c r="H29" s="54"/>
      <c r="I29" s="54"/>
      <c r="J29" s="54"/>
      <c r="K29" s="54"/>
      <c r="L29" s="56">
        <v>0.14999999999999999</v>
      </c>
      <c r="M29" s="54"/>
      <c r="N29" s="54"/>
      <c r="O29" s="54"/>
      <c r="P29" s="54"/>
      <c r="Q29" s="54"/>
      <c r="R29" s="54"/>
      <c r="S29" s="54"/>
      <c r="T29" s="54"/>
      <c r="U29" s="54"/>
      <c r="V29" s="54"/>
      <c r="W29" s="57">
        <f>ROUND(BC51,2)</f>
        <v>0</v>
      </c>
      <c r="X29" s="54"/>
      <c r="Y29" s="54"/>
      <c r="Z29" s="54"/>
      <c r="AA29" s="54"/>
      <c r="AB29" s="54"/>
      <c r="AC29" s="54"/>
      <c r="AD29" s="54"/>
      <c r="AE29" s="54"/>
      <c r="AF29" s="54"/>
      <c r="AG29" s="54"/>
      <c r="AH29" s="54"/>
      <c r="AI29" s="54"/>
      <c r="AJ29" s="54"/>
      <c r="AK29" s="57">
        <v>0</v>
      </c>
      <c r="AL29" s="54"/>
      <c r="AM29" s="54"/>
      <c r="AN29" s="54"/>
      <c r="AO29" s="54"/>
      <c r="AP29" s="54"/>
      <c r="AQ29" s="58"/>
      <c r="BE29" s="39"/>
    </row>
    <row r="30" hidden="1" s="2" customFormat="1" ht="14.4" customHeight="1">
      <c r="B30" s="53"/>
      <c r="C30" s="54"/>
      <c r="D30" s="54"/>
      <c r="E30" s="54"/>
      <c r="F30" s="55" t="s">
        <v>45</v>
      </c>
      <c r="G30" s="54"/>
      <c r="H30" s="54"/>
      <c r="I30" s="54"/>
      <c r="J30" s="54"/>
      <c r="K30" s="54"/>
      <c r="L30" s="56">
        <v>0</v>
      </c>
      <c r="M30" s="54"/>
      <c r="N30" s="54"/>
      <c r="O30" s="54"/>
      <c r="P30" s="54"/>
      <c r="Q30" s="54"/>
      <c r="R30" s="54"/>
      <c r="S30" s="54"/>
      <c r="T30" s="54"/>
      <c r="U30" s="54"/>
      <c r="V30" s="54"/>
      <c r="W30" s="57">
        <f>ROUND(BD51,2)</f>
        <v>0</v>
      </c>
      <c r="X30" s="54"/>
      <c r="Y30" s="54"/>
      <c r="Z30" s="54"/>
      <c r="AA30" s="54"/>
      <c r="AB30" s="54"/>
      <c r="AC30" s="54"/>
      <c r="AD30" s="54"/>
      <c r="AE30" s="54"/>
      <c r="AF30" s="54"/>
      <c r="AG30" s="54"/>
      <c r="AH30" s="54"/>
      <c r="AI30" s="54"/>
      <c r="AJ30" s="54"/>
      <c r="AK30" s="57">
        <v>0</v>
      </c>
      <c r="AL30" s="54"/>
      <c r="AM30" s="54"/>
      <c r="AN30" s="54"/>
      <c r="AO30" s="54"/>
      <c r="AP30" s="54"/>
      <c r="AQ30" s="58"/>
      <c r="BE30" s="39"/>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9"/>
    </row>
    <row r="32" s="1" customFormat="1" ht="25.92" customHeight="1">
      <c r="B32" s="46"/>
      <c r="C32" s="59"/>
      <c r="D32" s="60" t="s">
        <v>46</v>
      </c>
      <c r="E32" s="61"/>
      <c r="F32" s="61"/>
      <c r="G32" s="61"/>
      <c r="H32" s="61"/>
      <c r="I32" s="61"/>
      <c r="J32" s="61"/>
      <c r="K32" s="61"/>
      <c r="L32" s="61"/>
      <c r="M32" s="61"/>
      <c r="N32" s="61"/>
      <c r="O32" s="61"/>
      <c r="P32" s="61"/>
      <c r="Q32" s="61"/>
      <c r="R32" s="61"/>
      <c r="S32" s="61"/>
      <c r="T32" s="62" t="s">
        <v>47</v>
      </c>
      <c r="U32" s="61"/>
      <c r="V32" s="61"/>
      <c r="W32" s="61"/>
      <c r="X32" s="63" t="s">
        <v>48</v>
      </c>
      <c r="Y32" s="61"/>
      <c r="Z32" s="61"/>
      <c r="AA32" s="61"/>
      <c r="AB32" s="61"/>
      <c r="AC32" s="61"/>
      <c r="AD32" s="61"/>
      <c r="AE32" s="61"/>
      <c r="AF32" s="61"/>
      <c r="AG32" s="61"/>
      <c r="AH32" s="61"/>
      <c r="AI32" s="61"/>
      <c r="AJ32" s="61"/>
      <c r="AK32" s="64">
        <f>SUM(AK23:AK30)</f>
        <v>0</v>
      </c>
      <c r="AL32" s="61"/>
      <c r="AM32" s="61"/>
      <c r="AN32" s="61"/>
      <c r="AO32" s="65"/>
      <c r="AP32" s="59"/>
      <c r="AQ32" s="66"/>
      <c r="BE32" s="39"/>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2"/>
    </row>
    <row r="39" s="1" customFormat="1" ht="36.96" customHeight="1">
      <c r="B39" s="46"/>
      <c r="C39" s="73" t="s">
        <v>49</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2"/>
    </row>
    <row r="40" s="1" customFormat="1" ht="6.96" customHeight="1">
      <c r="B40" s="46"/>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2"/>
    </row>
    <row r="41" s="3" customFormat="1" ht="14.4" customHeight="1">
      <c r="B41" s="75"/>
      <c r="C41" s="76" t="s">
        <v>15</v>
      </c>
      <c r="D41" s="77"/>
      <c r="E41" s="77"/>
      <c r="F41" s="77"/>
      <c r="G41" s="77"/>
      <c r="H41" s="77"/>
      <c r="I41" s="77"/>
      <c r="J41" s="77"/>
      <c r="K41" s="77"/>
      <c r="L41" s="77" t="str">
        <f>K5</f>
        <v>201817</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8"/>
    </row>
    <row r="42" s="4" customFormat="1" ht="36.96" customHeight="1">
      <c r="B42" s="79"/>
      <c r="C42" s="80" t="s">
        <v>18</v>
      </c>
      <c r="D42" s="81"/>
      <c r="E42" s="81"/>
      <c r="F42" s="81"/>
      <c r="G42" s="81"/>
      <c r="H42" s="81"/>
      <c r="I42" s="81"/>
      <c r="J42" s="81"/>
      <c r="K42" s="81"/>
      <c r="L42" s="82" t="str">
        <f>K6</f>
        <v>ZŠ U Stadionu 756, Chrudim - Rekonstrukce šaten a umýváren tělocvičny</v>
      </c>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3"/>
    </row>
    <row r="43" s="1" customFormat="1" ht="6.96" customHeight="1">
      <c r="B43" s="46"/>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2"/>
    </row>
    <row r="44" s="1" customFormat="1">
      <c r="B44" s="46"/>
      <c r="C44" s="76" t="s">
        <v>23</v>
      </c>
      <c r="D44" s="74"/>
      <c r="E44" s="74"/>
      <c r="F44" s="74"/>
      <c r="G44" s="74"/>
      <c r="H44" s="74"/>
      <c r="I44" s="74"/>
      <c r="J44" s="74"/>
      <c r="K44" s="74"/>
      <c r="L44" s="84" t="str">
        <f>IF(K8="","",K8)</f>
        <v xml:space="preserve"> </v>
      </c>
      <c r="M44" s="74"/>
      <c r="N44" s="74"/>
      <c r="O44" s="74"/>
      <c r="P44" s="74"/>
      <c r="Q44" s="74"/>
      <c r="R44" s="74"/>
      <c r="S44" s="74"/>
      <c r="T44" s="74"/>
      <c r="U44" s="74"/>
      <c r="V44" s="74"/>
      <c r="W44" s="74"/>
      <c r="X44" s="74"/>
      <c r="Y44" s="74"/>
      <c r="Z44" s="74"/>
      <c r="AA44" s="74"/>
      <c r="AB44" s="74"/>
      <c r="AC44" s="74"/>
      <c r="AD44" s="74"/>
      <c r="AE44" s="74"/>
      <c r="AF44" s="74"/>
      <c r="AG44" s="74"/>
      <c r="AH44" s="74"/>
      <c r="AI44" s="76" t="s">
        <v>25</v>
      </c>
      <c r="AJ44" s="74"/>
      <c r="AK44" s="74"/>
      <c r="AL44" s="74"/>
      <c r="AM44" s="85" t="str">
        <f>IF(AN8= "","",AN8)</f>
        <v>28. 10. 2018</v>
      </c>
      <c r="AN44" s="85"/>
      <c r="AO44" s="74"/>
      <c r="AP44" s="74"/>
      <c r="AQ44" s="74"/>
      <c r="AR44" s="72"/>
    </row>
    <row r="45" s="1" customFormat="1" ht="6.96" customHeight="1">
      <c r="B45" s="46"/>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2"/>
    </row>
    <row r="46" s="1" customFormat="1">
      <c r="B46" s="46"/>
      <c r="C46" s="76" t="s">
        <v>27</v>
      </c>
      <c r="D46" s="74"/>
      <c r="E46" s="74"/>
      <c r="F46" s="74"/>
      <c r="G46" s="74"/>
      <c r="H46" s="74"/>
      <c r="I46" s="74"/>
      <c r="J46" s="74"/>
      <c r="K46" s="74"/>
      <c r="L46" s="77" t="str">
        <f>IF(E11= "","",E11)</f>
        <v xml:space="preserve"> </v>
      </c>
      <c r="M46" s="74"/>
      <c r="N46" s="74"/>
      <c r="O46" s="74"/>
      <c r="P46" s="74"/>
      <c r="Q46" s="74"/>
      <c r="R46" s="74"/>
      <c r="S46" s="74"/>
      <c r="T46" s="74"/>
      <c r="U46" s="74"/>
      <c r="V46" s="74"/>
      <c r="W46" s="74"/>
      <c r="X46" s="74"/>
      <c r="Y46" s="74"/>
      <c r="Z46" s="74"/>
      <c r="AA46" s="74"/>
      <c r="AB46" s="74"/>
      <c r="AC46" s="74"/>
      <c r="AD46" s="74"/>
      <c r="AE46" s="74"/>
      <c r="AF46" s="74"/>
      <c r="AG46" s="74"/>
      <c r="AH46" s="74"/>
      <c r="AI46" s="76" t="s">
        <v>32</v>
      </c>
      <c r="AJ46" s="74"/>
      <c r="AK46" s="74"/>
      <c r="AL46" s="74"/>
      <c r="AM46" s="77" t="str">
        <f>IF(E17="","",E17)</f>
        <v xml:space="preserve"> </v>
      </c>
      <c r="AN46" s="77"/>
      <c r="AO46" s="77"/>
      <c r="AP46" s="77"/>
      <c r="AQ46" s="74"/>
      <c r="AR46" s="72"/>
      <c r="AS46" s="86" t="s">
        <v>50</v>
      </c>
      <c r="AT46" s="87"/>
      <c r="AU46" s="88"/>
      <c r="AV46" s="88"/>
      <c r="AW46" s="88"/>
      <c r="AX46" s="88"/>
      <c r="AY46" s="88"/>
      <c r="AZ46" s="88"/>
      <c r="BA46" s="88"/>
      <c r="BB46" s="88"/>
      <c r="BC46" s="88"/>
      <c r="BD46" s="89"/>
    </row>
    <row r="47" s="1" customFormat="1">
      <c r="B47" s="46"/>
      <c r="C47" s="76" t="s">
        <v>30</v>
      </c>
      <c r="D47" s="74"/>
      <c r="E47" s="74"/>
      <c r="F47" s="74"/>
      <c r="G47" s="74"/>
      <c r="H47" s="74"/>
      <c r="I47" s="74"/>
      <c r="J47" s="74"/>
      <c r="K47" s="74"/>
      <c r="L47" s="77" t="str">
        <f>IF(E14= "Vyplň údaj","",E14)</f>
        <v/>
      </c>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2"/>
      <c r="AS47" s="90"/>
      <c r="AT47" s="91"/>
      <c r="AU47" s="92"/>
      <c r="AV47" s="92"/>
      <c r="AW47" s="92"/>
      <c r="AX47" s="92"/>
      <c r="AY47" s="92"/>
      <c r="AZ47" s="92"/>
      <c r="BA47" s="92"/>
      <c r="BB47" s="92"/>
      <c r="BC47" s="92"/>
      <c r="BD47" s="93"/>
    </row>
    <row r="48" s="1" customFormat="1" ht="10.8" customHeight="1">
      <c r="B48" s="46"/>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2"/>
      <c r="AS48" s="94"/>
      <c r="AT48" s="55"/>
      <c r="AU48" s="47"/>
      <c r="AV48" s="47"/>
      <c r="AW48" s="47"/>
      <c r="AX48" s="47"/>
      <c r="AY48" s="47"/>
      <c r="AZ48" s="47"/>
      <c r="BA48" s="47"/>
      <c r="BB48" s="47"/>
      <c r="BC48" s="47"/>
      <c r="BD48" s="95"/>
    </row>
    <row r="49" s="1" customFormat="1" ht="29.28" customHeight="1">
      <c r="B49" s="46"/>
      <c r="C49" s="96" t="s">
        <v>51</v>
      </c>
      <c r="D49" s="97"/>
      <c r="E49" s="97"/>
      <c r="F49" s="97"/>
      <c r="G49" s="97"/>
      <c r="H49" s="98"/>
      <c r="I49" s="99" t="s">
        <v>52</v>
      </c>
      <c r="J49" s="97"/>
      <c r="K49" s="97"/>
      <c r="L49" s="97"/>
      <c r="M49" s="97"/>
      <c r="N49" s="97"/>
      <c r="O49" s="97"/>
      <c r="P49" s="97"/>
      <c r="Q49" s="97"/>
      <c r="R49" s="97"/>
      <c r="S49" s="97"/>
      <c r="T49" s="97"/>
      <c r="U49" s="97"/>
      <c r="V49" s="97"/>
      <c r="W49" s="97"/>
      <c r="X49" s="97"/>
      <c r="Y49" s="97"/>
      <c r="Z49" s="97"/>
      <c r="AA49" s="97"/>
      <c r="AB49" s="97"/>
      <c r="AC49" s="97"/>
      <c r="AD49" s="97"/>
      <c r="AE49" s="97"/>
      <c r="AF49" s="97"/>
      <c r="AG49" s="100" t="s">
        <v>53</v>
      </c>
      <c r="AH49" s="97"/>
      <c r="AI49" s="97"/>
      <c r="AJ49" s="97"/>
      <c r="AK49" s="97"/>
      <c r="AL49" s="97"/>
      <c r="AM49" s="97"/>
      <c r="AN49" s="99" t="s">
        <v>54</v>
      </c>
      <c r="AO49" s="97"/>
      <c r="AP49" s="97"/>
      <c r="AQ49" s="101" t="s">
        <v>55</v>
      </c>
      <c r="AR49" s="72"/>
      <c r="AS49" s="102" t="s">
        <v>56</v>
      </c>
      <c r="AT49" s="103" t="s">
        <v>57</v>
      </c>
      <c r="AU49" s="103" t="s">
        <v>58</v>
      </c>
      <c r="AV49" s="103" t="s">
        <v>59</v>
      </c>
      <c r="AW49" s="103" t="s">
        <v>60</v>
      </c>
      <c r="AX49" s="103" t="s">
        <v>61</v>
      </c>
      <c r="AY49" s="103" t="s">
        <v>62</v>
      </c>
      <c r="AZ49" s="103" t="s">
        <v>63</v>
      </c>
      <c r="BA49" s="103" t="s">
        <v>64</v>
      </c>
      <c r="BB49" s="103" t="s">
        <v>65</v>
      </c>
      <c r="BC49" s="103" t="s">
        <v>66</v>
      </c>
      <c r="BD49" s="104" t="s">
        <v>67</v>
      </c>
    </row>
    <row r="50" s="1" customFormat="1" ht="10.8" customHeight="1">
      <c r="B50" s="46"/>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2"/>
      <c r="AS50" s="105"/>
      <c r="AT50" s="106"/>
      <c r="AU50" s="106"/>
      <c r="AV50" s="106"/>
      <c r="AW50" s="106"/>
      <c r="AX50" s="106"/>
      <c r="AY50" s="106"/>
      <c r="AZ50" s="106"/>
      <c r="BA50" s="106"/>
      <c r="BB50" s="106"/>
      <c r="BC50" s="106"/>
      <c r="BD50" s="107"/>
    </row>
    <row r="51" s="4" customFormat="1" ht="32.4" customHeight="1">
      <c r="B51" s="79"/>
      <c r="C51" s="108" t="s">
        <v>68</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10">
        <f>ROUND(AG52,2)</f>
        <v>0</v>
      </c>
      <c r="AH51" s="110"/>
      <c r="AI51" s="110"/>
      <c r="AJ51" s="110"/>
      <c r="AK51" s="110"/>
      <c r="AL51" s="110"/>
      <c r="AM51" s="110"/>
      <c r="AN51" s="111">
        <f>SUM(AG51,AT51)</f>
        <v>0</v>
      </c>
      <c r="AO51" s="111"/>
      <c r="AP51" s="111"/>
      <c r="AQ51" s="112" t="s">
        <v>21</v>
      </c>
      <c r="AR51" s="83"/>
      <c r="AS51" s="113">
        <f>ROUND(AS52,2)</f>
        <v>0</v>
      </c>
      <c r="AT51" s="114">
        <f>ROUND(SUM(AV51:AW51),2)</f>
        <v>0</v>
      </c>
      <c r="AU51" s="115">
        <f>ROUND(AU52,5)</f>
        <v>0</v>
      </c>
      <c r="AV51" s="114">
        <f>ROUND(AZ51*L26,2)</f>
        <v>0</v>
      </c>
      <c r="AW51" s="114">
        <f>ROUND(BA51*L27,2)</f>
        <v>0</v>
      </c>
      <c r="AX51" s="114">
        <f>ROUND(BB51*L26,2)</f>
        <v>0</v>
      </c>
      <c r="AY51" s="114">
        <f>ROUND(BC51*L27,2)</f>
        <v>0</v>
      </c>
      <c r="AZ51" s="114">
        <f>ROUND(AZ52,2)</f>
        <v>0</v>
      </c>
      <c r="BA51" s="114">
        <f>ROUND(BA52,2)</f>
        <v>0</v>
      </c>
      <c r="BB51" s="114">
        <f>ROUND(BB52,2)</f>
        <v>0</v>
      </c>
      <c r="BC51" s="114">
        <f>ROUND(BC52,2)</f>
        <v>0</v>
      </c>
      <c r="BD51" s="116">
        <f>ROUND(BD52,2)</f>
        <v>0</v>
      </c>
      <c r="BS51" s="117" t="s">
        <v>69</v>
      </c>
      <c r="BT51" s="117" t="s">
        <v>70</v>
      </c>
      <c r="BV51" s="117" t="s">
        <v>71</v>
      </c>
      <c r="BW51" s="117" t="s">
        <v>7</v>
      </c>
      <c r="BX51" s="117" t="s">
        <v>72</v>
      </c>
      <c r="CL51" s="117" t="s">
        <v>21</v>
      </c>
    </row>
    <row r="52" s="5" customFormat="1" ht="47.25" customHeight="1">
      <c r="A52" s="118" t="s">
        <v>73</v>
      </c>
      <c r="B52" s="119"/>
      <c r="C52" s="120"/>
      <c r="D52" s="121" t="s">
        <v>16</v>
      </c>
      <c r="E52" s="121"/>
      <c r="F52" s="121"/>
      <c r="G52" s="121"/>
      <c r="H52" s="121"/>
      <c r="I52" s="122"/>
      <c r="J52" s="121" t="s">
        <v>19</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'201817 - ZŠ U Stadionu 75...'!J25</f>
        <v>0</v>
      </c>
      <c r="AH52" s="122"/>
      <c r="AI52" s="122"/>
      <c r="AJ52" s="122"/>
      <c r="AK52" s="122"/>
      <c r="AL52" s="122"/>
      <c r="AM52" s="122"/>
      <c r="AN52" s="123">
        <f>SUM(AG52,AT52)</f>
        <v>0</v>
      </c>
      <c r="AO52" s="122"/>
      <c r="AP52" s="122"/>
      <c r="AQ52" s="124" t="s">
        <v>74</v>
      </c>
      <c r="AR52" s="125"/>
      <c r="AS52" s="126">
        <v>0</v>
      </c>
      <c r="AT52" s="127">
        <f>ROUND(SUM(AV52:AW52),2)</f>
        <v>0</v>
      </c>
      <c r="AU52" s="128">
        <f>'201817 - ZŠ U Stadionu 75...'!P101</f>
        <v>0</v>
      </c>
      <c r="AV52" s="127">
        <f>'201817 - ZŠ U Stadionu 75...'!J28</f>
        <v>0</v>
      </c>
      <c r="AW52" s="127">
        <f>'201817 - ZŠ U Stadionu 75...'!J29</f>
        <v>0</v>
      </c>
      <c r="AX52" s="127">
        <f>'201817 - ZŠ U Stadionu 75...'!J30</f>
        <v>0</v>
      </c>
      <c r="AY52" s="127">
        <f>'201817 - ZŠ U Stadionu 75...'!J31</f>
        <v>0</v>
      </c>
      <c r="AZ52" s="127">
        <f>'201817 - ZŠ U Stadionu 75...'!F28</f>
        <v>0</v>
      </c>
      <c r="BA52" s="127">
        <f>'201817 - ZŠ U Stadionu 75...'!F29</f>
        <v>0</v>
      </c>
      <c r="BB52" s="127">
        <f>'201817 - ZŠ U Stadionu 75...'!F30</f>
        <v>0</v>
      </c>
      <c r="BC52" s="127">
        <f>'201817 - ZŠ U Stadionu 75...'!F31</f>
        <v>0</v>
      </c>
      <c r="BD52" s="129">
        <f>'201817 - ZŠ U Stadionu 75...'!F32</f>
        <v>0</v>
      </c>
      <c r="BT52" s="130" t="s">
        <v>75</v>
      </c>
      <c r="BU52" s="130" t="s">
        <v>76</v>
      </c>
      <c r="BV52" s="130" t="s">
        <v>71</v>
      </c>
      <c r="BW52" s="130" t="s">
        <v>7</v>
      </c>
      <c r="BX52" s="130" t="s">
        <v>72</v>
      </c>
      <c r="CL52" s="130" t="s">
        <v>21</v>
      </c>
    </row>
    <row r="53" s="1" customFormat="1" ht="30" customHeight="1">
      <c r="B53" s="46"/>
      <c r="C53" s="74"/>
      <c r="D53" s="74"/>
      <c r="E53" s="74"/>
      <c r="F53" s="74"/>
      <c r="G53" s="74"/>
      <c r="H53" s="74"/>
      <c r="I53" s="74"/>
      <c r="J53" s="74"/>
      <c r="K53" s="74"/>
      <c r="L53" s="74"/>
      <c r="M53" s="74"/>
      <c r="N53" s="74"/>
      <c r="O53" s="74"/>
      <c r="P53" s="74"/>
      <c r="Q53" s="74"/>
      <c r="R53" s="74"/>
      <c r="S53" s="74"/>
      <c r="T53" s="74"/>
      <c r="U53" s="74"/>
      <c r="V53" s="74"/>
      <c r="W53" s="74"/>
      <c r="X53" s="74"/>
      <c r="Y53" s="74"/>
      <c r="Z53" s="74"/>
      <c r="AA53" s="74"/>
      <c r="AB53" s="74"/>
      <c r="AC53" s="74"/>
      <c r="AD53" s="74"/>
      <c r="AE53" s="74"/>
      <c r="AF53" s="74"/>
      <c r="AG53" s="74"/>
      <c r="AH53" s="74"/>
      <c r="AI53" s="74"/>
      <c r="AJ53" s="74"/>
      <c r="AK53" s="74"/>
      <c r="AL53" s="74"/>
      <c r="AM53" s="74"/>
      <c r="AN53" s="74"/>
      <c r="AO53" s="74"/>
      <c r="AP53" s="74"/>
      <c r="AQ53" s="74"/>
      <c r="AR53" s="72"/>
    </row>
    <row r="54" s="1" customFormat="1" ht="6.96" customHeight="1">
      <c r="B54" s="67"/>
      <c r="C54" s="68"/>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72"/>
    </row>
  </sheetData>
  <sheetProtection sheet="1" formatColumns="0" formatRows="0" objects="1" scenarios="1" spinCount="100000" saltValue="UxjC2vbyFCAEv39YXuMF8NAaII0bYFVGVfNt7sWmmLwa7xCju2piMTOaTJwpCv84mNnGIq/MCLoBk0AOaQ//Ig==" hashValue="BPGrmS/dMc6l1KKFsfMw73COm+hWvfrlRhmWK2bufJfGNehuwA1aSIG4j4lPIigVgLXj6POkw+eBVB8wVgNgfg==" algorithmName="SHA-512" password="CC35"/>
  <mergeCells count="41">
    <mergeCell ref="BE5:BE32"/>
    <mergeCell ref="W30:AE30"/>
    <mergeCell ref="X32:AB32"/>
    <mergeCell ref="AK32:AO32"/>
    <mergeCell ref="AR2:BE2"/>
    <mergeCell ref="K5:AO5"/>
    <mergeCell ref="W28:AE28"/>
    <mergeCell ref="AK28:AO28"/>
    <mergeCell ref="AN52:AP52"/>
    <mergeCell ref="W29:AE29"/>
    <mergeCell ref="AK29:AO29"/>
    <mergeCell ref="L42:AO42"/>
    <mergeCell ref="AM44:AN44"/>
    <mergeCell ref="AM46:AP46"/>
    <mergeCell ref="AS46:AT48"/>
    <mergeCell ref="C49:G49"/>
    <mergeCell ref="I49:AF49"/>
    <mergeCell ref="AG49:AM49"/>
    <mergeCell ref="AN49:AP49"/>
    <mergeCell ref="AG52:AM52"/>
    <mergeCell ref="D52:H52"/>
    <mergeCell ref="AG51:AM51"/>
    <mergeCell ref="AN51:AP51"/>
    <mergeCell ref="L29:O29"/>
    <mergeCell ref="L28:O28"/>
    <mergeCell ref="E14:AJ14"/>
    <mergeCell ref="E20:AN20"/>
    <mergeCell ref="AK23:AO23"/>
    <mergeCell ref="L25:O25"/>
    <mergeCell ref="W25:AE25"/>
    <mergeCell ref="AK25:AO25"/>
    <mergeCell ref="L26:O26"/>
    <mergeCell ref="W26:AE26"/>
    <mergeCell ref="AK26:AO26"/>
    <mergeCell ref="L27:O27"/>
    <mergeCell ref="W27:AE27"/>
    <mergeCell ref="AK27:AO27"/>
    <mergeCell ref="L30:O30"/>
    <mergeCell ref="AK30:AO30"/>
    <mergeCell ref="K6:AO6"/>
    <mergeCell ref="J52:AF52"/>
  </mergeCells>
  <hyperlinks>
    <hyperlink ref="K1:S1" location="C2" display="1) Rekapitulace stavby"/>
    <hyperlink ref="W1:AI1" location="C51" display="2) Rekapitulace objektů stavby a soupisů prací"/>
    <hyperlink ref="A52" location="'201817 - ZŠ U Stadionu 75...'!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1"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2"/>
      <c r="C1" s="132"/>
      <c r="D1" s="133" t="s">
        <v>1</v>
      </c>
      <c r="E1" s="132"/>
      <c r="F1" s="134" t="s">
        <v>77</v>
      </c>
      <c r="G1" s="134" t="s">
        <v>78</v>
      </c>
      <c r="H1" s="134"/>
      <c r="I1" s="135"/>
      <c r="J1" s="134" t="s">
        <v>79</v>
      </c>
      <c r="K1" s="133" t="s">
        <v>80</v>
      </c>
      <c r="L1" s="134" t="s">
        <v>81</v>
      </c>
      <c r="M1" s="134"/>
      <c r="N1" s="134"/>
      <c r="O1" s="134"/>
      <c r="P1" s="134"/>
      <c r="Q1" s="134"/>
      <c r="R1" s="134"/>
      <c r="S1" s="134"/>
      <c r="T1" s="134"/>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7</v>
      </c>
      <c r="AZ2" s="136" t="s">
        <v>47</v>
      </c>
      <c r="BA2" s="136" t="s">
        <v>82</v>
      </c>
      <c r="BB2" s="136" t="s">
        <v>83</v>
      </c>
      <c r="BC2" s="136" t="s">
        <v>84</v>
      </c>
      <c r="BD2" s="136" t="s">
        <v>85</v>
      </c>
    </row>
    <row r="3" ht="6.96" customHeight="1">
      <c r="B3" s="25"/>
      <c r="C3" s="26"/>
      <c r="D3" s="26"/>
      <c r="E3" s="26"/>
      <c r="F3" s="26"/>
      <c r="G3" s="26"/>
      <c r="H3" s="26"/>
      <c r="I3" s="137"/>
      <c r="J3" s="26"/>
      <c r="K3" s="27"/>
      <c r="AT3" s="24" t="s">
        <v>85</v>
      </c>
      <c r="AZ3" s="136" t="s">
        <v>86</v>
      </c>
      <c r="BA3" s="136" t="s">
        <v>87</v>
      </c>
      <c r="BB3" s="136" t="s">
        <v>83</v>
      </c>
      <c r="BC3" s="136" t="s">
        <v>88</v>
      </c>
      <c r="BD3" s="136" t="s">
        <v>85</v>
      </c>
    </row>
    <row r="4" ht="36.96" customHeight="1">
      <c r="B4" s="28"/>
      <c r="C4" s="29"/>
      <c r="D4" s="30" t="s">
        <v>89</v>
      </c>
      <c r="E4" s="29"/>
      <c r="F4" s="29"/>
      <c r="G4" s="29"/>
      <c r="H4" s="29"/>
      <c r="I4" s="138"/>
      <c r="J4" s="29"/>
      <c r="K4" s="31"/>
      <c r="M4" s="32" t="s">
        <v>12</v>
      </c>
      <c r="AT4" s="24" t="s">
        <v>6</v>
      </c>
      <c r="AZ4" s="136" t="s">
        <v>90</v>
      </c>
      <c r="BA4" s="136" t="s">
        <v>91</v>
      </c>
      <c r="BB4" s="136" t="s">
        <v>92</v>
      </c>
      <c r="BC4" s="136" t="s">
        <v>93</v>
      </c>
      <c r="BD4" s="136" t="s">
        <v>85</v>
      </c>
    </row>
    <row r="5" ht="6.96" customHeight="1">
      <c r="B5" s="28"/>
      <c r="C5" s="29"/>
      <c r="D5" s="29"/>
      <c r="E5" s="29"/>
      <c r="F5" s="29"/>
      <c r="G5" s="29"/>
      <c r="H5" s="29"/>
      <c r="I5" s="138"/>
      <c r="J5" s="29"/>
      <c r="K5" s="31"/>
      <c r="AZ5" s="136" t="s">
        <v>94</v>
      </c>
      <c r="BA5" s="136" t="s">
        <v>95</v>
      </c>
      <c r="BB5" s="136" t="s">
        <v>92</v>
      </c>
      <c r="BC5" s="136" t="s">
        <v>96</v>
      </c>
      <c r="BD5" s="136" t="s">
        <v>85</v>
      </c>
    </row>
    <row r="6" s="1" customFormat="1">
      <c r="B6" s="46"/>
      <c r="C6" s="47"/>
      <c r="D6" s="40" t="s">
        <v>18</v>
      </c>
      <c r="E6" s="47"/>
      <c r="F6" s="47"/>
      <c r="G6" s="47"/>
      <c r="H6" s="47"/>
      <c r="I6" s="139"/>
      <c r="J6" s="47"/>
      <c r="K6" s="51"/>
      <c r="AZ6" s="136" t="s">
        <v>97</v>
      </c>
      <c r="BA6" s="136" t="s">
        <v>98</v>
      </c>
      <c r="BB6" s="136" t="s">
        <v>92</v>
      </c>
      <c r="BC6" s="136" t="s">
        <v>99</v>
      </c>
      <c r="BD6" s="136" t="s">
        <v>85</v>
      </c>
    </row>
    <row r="7" s="1" customFormat="1" ht="36.96" customHeight="1">
      <c r="B7" s="46"/>
      <c r="C7" s="47"/>
      <c r="D7" s="47"/>
      <c r="E7" s="140" t="s">
        <v>19</v>
      </c>
      <c r="F7" s="47"/>
      <c r="G7" s="47"/>
      <c r="H7" s="47"/>
      <c r="I7" s="139"/>
      <c r="J7" s="47"/>
      <c r="K7" s="51"/>
    </row>
    <row r="8" s="1" customFormat="1">
      <c r="B8" s="46"/>
      <c r="C8" s="47"/>
      <c r="D8" s="47"/>
      <c r="E8" s="47"/>
      <c r="F8" s="47"/>
      <c r="G8" s="47"/>
      <c r="H8" s="47"/>
      <c r="I8" s="139"/>
      <c r="J8" s="47"/>
      <c r="K8" s="51"/>
    </row>
    <row r="9" s="1" customFormat="1" ht="14.4" customHeight="1">
      <c r="B9" s="46"/>
      <c r="C9" s="47"/>
      <c r="D9" s="40" t="s">
        <v>20</v>
      </c>
      <c r="E9" s="47"/>
      <c r="F9" s="35" t="s">
        <v>21</v>
      </c>
      <c r="G9" s="47"/>
      <c r="H9" s="47"/>
      <c r="I9" s="141" t="s">
        <v>22</v>
      </c>
      <c r="J9" s="35" t="s">
        <v>21</v>
      </c>
      <c r="K9" s="51"/>
    </row>
    <row r="10" s="1" customFormat="1" ht="14.4" customHeight="1">
      <c r="B10" s="46"/>
      <c r="C10" s="47"/>
      <c r="D10" s="40" t="s">
        <v>23</v>
      </c>
      <c r="E10" s="47"/>
      <c r="F10" s="35" t="s">
        <v>24</v>
      </c>
      <c r="G10" s="47"/>
      <c r="H10" s="47"/>
      <c r="I10" s="141" t="s">
        <v>25</v>
      </c>
      <c r="J10" s="142" t="str">
        <f>'Rekapitulace stavby'!AN8</f>
        <v>28. 10. 2018</v>
      </c>
      <c r="K10" s="51"/>
    </row>
    <row r="11" s="1" customFormat="1" ht="10.8" customHeight="1">
      <c r="B11" s="46"/>
      <c r="C11" s="47"/>
      <c r="D11" s="47"/>
      <c r="E11" s="47"/>
      <c r="F11" s="47"/>
      <c r="G11" s="47"/>
      <c r="H11" s="47"/>
      <c r="I11" s="139"/>
      <c r="J11" s="47"/>
      <c r="K11" s="51"/>
    </row>
    <row r="12" s="1" customFormat="1" ht="14.4" customHeight="1">
      <c r="B12" s="46"/>
      <c r="C12" s="47"/>
      <c r="D12" s="40" t="s">
        <v>27</v>
      </c>
      <c r="E12" s="47"/>
      <c r="F12" s="47"/>
      <c r="G12" s="47"/>
      <c r="H12" s="47"/>
      <c r="I12" s="141" t="s">
        <v>28</v>
      </c>
      <c r="J12" s="35" t="str">
        <f>IF('Rekapitulace stavby'!AN10="","",'Rekapitulace stavby'!AN10)</f>
        <v/>
      </c>
      <c r="K12" s="51"/>
    </row>
    <row r="13" s="1" customFormat="1" ht="18" customHeight="1">
      <c r="B13" s="46"/>
      <c r="C13" s="47"/>
      <c r="D13" s="47"/>
      <c r="E13" s="35" t="str">
        <f>IF('Rekapitulace stavby'!E11="","",'Rekapitulace stavby'!E11)</f>
        <v xml:space="preserve"> </v>
      </c>
      <c r="F13" s="47"/>
      <c r="G13" s="47"/>
      <c r="H13" s="47"/>
      <c r="I13" s="141" t="s">
        <v>29</v>
      </c>
      <c r="J13" s="35" t="str">
        <f>IF('Rekapitulace stavby'!AN11="","",'Rekapitulace stavby'!AN11)</f>
        <v/>
      </c>
      <c r="K13" s="51"/>
    </row>
    <row r="14" s="1" customFormat="1" ht="6.96" customHeight="1">
      <c r="B14" s="46"/>
      <c r="C14" s="47"/>
      <c r="D14" s="47"/>
      <c r="E14" s="47"/>
      <c r="F14" s="47"/>
      <c r="G14" s="47"/>
      <c r="H14" s="47"/>
      <c r="I14" s="139"/>
      <c r="J14" s="47"/>
      <c r="K14" s="51"/>
    </row>
    <row r="15" s="1" customFormat="1" ht="14.4" customHeight="1">
      <c r="B15" s="46"/>
      <c r="C15" s="47"/>
      <c r="D15" s="40" t="s">
        <v>30</v>
      </c>
      <c r="E15" s="47"/>
      <c r="F15" s="47"/>
      <c r="G15" s="47"/>
      <c r="H15" s="47"/>
      <c r="I15" s="141" t="s">
        <v>28</v>
      </c>
      <c r="J15" s="35" t="str">
        <f>IF('Rekapitulace stavby'!AN13="Vyplň údaj","",IF('Rekapitulace stavby'!AN13="","",'Rekapitulace stavby'!AN13))</f>
        <v/>
      </c>
      <c r="K15" s="51"/>
    </row>
    <row r="16" s="1" customFormat="1" ht="18" customHeight="1">
      <c r="B16" s="46"/>
      <c r="C16" s="47"/>
      <c r="D16" s="47"/>
      <c r="E16" s="35" t="str">
        <f>IF('Rekapitulace stavby'!E14="Vyplň údaj","",IF('Rekapitulace stavby'!E14="","",'Rekapitulace stavby'!E14))</f>
        <v/>
      </c>
      <c r="F16" s="47"/>
      <c r="G16" s="47"/>
      <c r="H16" s="47"/>
      <c r="I16" s="141" t="s">
        <v>29</v>
      </c>
      <c r="J16" s="35" t="str">
        <f>IF('Rekapitulace stavby'!AN14="Vyplň údaj","",IF('Rekapitulace stavby'!AN14="","",'Rekapitulace stavby'!AN14))</f>
        <v/>
      </c>
      <c r="K16" s="51"/>
    </row>
    <row r="17" s="1" customFormat="1" ht="6.96" customHeight="1">
      <c r="B17" s="46"/>
      <c r="C17" s="47"/>
      <c r="D17" s="47"/>
      <c r="E17" s="47"/>
      <c r="F17" s="47"/>
      <c r="G17" s="47"/>
      <c r="H17" s="47"/>
      <c r="I17" s="139"/>
      <c r="J17" s="47"/>
      <c r="K17" s="51"/>
    </row>
    <row r="18" s="1" customFormat="1" ht="14.4" customHeight="1">
      <c r="B18" s="46"/>
      <c r="C18" s="47"/>
      <c r="D18" s="40" t="s">
        <v>32</v>
      </c>
      <c r="E18" s="47"/>
      <c r="F18" s="47"/>
      <c r="G18" s="47"/>
      <c r="H18" s="47"/>
      <c r="I18" s="141" t="s">
        <v>28</v>
      </c>
      <c r="J18" s="35" t="str">
        <f>IF('Rekapitulace stavby'!AN16="","",'Rekapitulace stavby'!AN16)</f>
        <v/>
      </c>
      <c r="K18" s="51"/>
    </row>
    <row r="19" s="1" customFormat="1" ht="18" customHeight="1">
      <c r="B19" s="46"/>
      <c r="C19" s="47"/>
      <c r="D19" s="47"/>
      <c r="E19" s="35" t="str">
        <f>IF('Rekapitulace stavby'!E17="","",'Rekapitulace stavby'!E17)</f>
        <v xml:space="preserve"> </v>
      </c>
      <c r="F19" s="47"/>
      <c r="G19" s="47"/>
      <c r="H19" s="47"/>
      <c r="I19" s="141" t="s">
        <v>29</v>
      </c>
      <c r="J19" s="35" t="str">
        <f>IF('Rekapitulace stavby'!AN17="","",'Rekapitulace stavby'!AN17)</f>
        <v/>
      </c>
      <c r="K19" s="51"/>
    </row>
    <row r="20" s="1" customFormat="1" ht="6.96" customHeight="1">
      <c r="B20" s="46"/>
      <c r="C20" s="47"/>
      <c r="D20" s="47"/>
      <c r="E20" s="47"/>
      <c r="F20" s="47"/>
      <c r="G20" s="47"/>
      <c r="H20" s="47"/>
      <c r="I20" s="139"/>
      <c r="J20" s="47"/>
      <c r="K20" s="51"/>
    </row>
    <row r="21" s="1" customFormat="1" ht="14.4" customHeight="1">
      <c r="B21" s="46"/>
      <c r="C21" s="47"/>
      <c r="D21" s="40" t="s">
        <v>34</v>
      </c>
      <c r="E21" s="47"/>
      <c r="F21" s="47"/>
      <c r="G21" s="47"/>
      <c r="H21" s="47"/>
      <c r="I21" s="139"/>
      <c r="J21" s="47"/>
      <c r="K21" s="51"/>
    </row>
    <row r="22" s="6" customFormat="1" ht="256.5" customHeight="1">
      <c r="B22" s="143"/>
      <c r="C22" s="144"/>
      <c r="D22" s="144"/>
      <c r="E22" s="44" t="s">
        <v>100</v>
      </c>
      <c r="F22" s="44"/>
      <c r="G22" s="44"/>
      <c r="H22" s="44"/>
      <c r="I22" s="145"/>
      <c r="J22" s="144"/>
      <c r="K22" s="146"/>
    </row>
    <row r="23" s="1" customFormat="1" ht="6.96" customHeight="1">
      <c r="B23" s="46"/>
      <c r="C23" s="47"/>
      <c r="D23" s="47"/>
      <c r="E23" s="47"/>
      <c r="F23" s="47"/>
      <c r="G23" s="47"/>
      <c r="H23" s="47"/>
      <c r="I23" s="139"/>
      <c r="J23" s="47"/>
      <c r="K23" s="51"/>
    </row>
    <row r="24" s="1" customFormat="1" ht="6.96" customHeight="1">
      <c r="B24" s="46"/>
      <c r="C24" s="47"/>
      <c r="D24" s="106"/>
      <c r="E24" s="106"/>
      <c r="F24" s="106"/>
      <c r="G24" s="106"/>
      <c r="H24" s="106"/>
      <c r="I24" s="147"/>
      <c r="J24" s="106"/>
      <c r="K24" s="148"/>
    </row>
    <row r="25" s="1" customFormat="1" ht="25.44" customHeight="1">
      <c r="B25" s="46"/>
      <c r="C25" s="47"/>
      <c r="D25" s="149" t="s">
        <v>36</v>
      </c>
      <c r="E25" s="47"/>
      <c r="F25" s="47"/>
      <c r="G25" s="47"/>
      <c r="H25" s="47"/>
      <c r="I25" s="139"/>
      <c r="J25" s="150">
        <f>ROUND(J101,2)</f>
        <v>0</v>
      </c>
      <c r="K25" s="51"/>
    </row>
    <row r="26" s="1" customFormat="1" ht="6.96" customHeight="1">
      <c r="B26" s="46"/>
      <c r="C26" s="47"/>
      <c r="D26" s="106"/>
      <c r="E26" s="106"/>
      <c r="F26" s="106"/>
      <c r="G26" s="106"/>
      <c r="H26" s="106"/>
      <c r="I26" s="147"/>
      <c r="J26" s="106"/>
      <c r="K26" s="148"/>
    </row>
    <row r="27" s="1" customFormat="1" ht="14.4" customHeight="1">
      <c r="B27" s="46"/>
      <c r="C27" s="47"/>
      <c r="D27" s="47"/>
      <c r="E27" s="47"/>
      <c r="F27" s="52" t="s">
        <v>38</v>
      </c>
      <c r="G27" s="47"/>
      <c r="H27" s="47"/>
      <c r="I27" s="151" t="s">
        <v>37</v>
      </c>
      <c r="J27" s="52" t="s">
        <v>39</v>
      </c>
      <c r="K27" s="51"/>
    </row>
    <row r="28" s="1" customFormat="1" ht="14.4" customHeight="1">
      <c r="B28" s="46"/>
      <c r="C28" s="47"/>
      <c r="D28" s="55" t="s">
        <v>40</v>
      </c>
      <c r="E28" s="55" t="s">
        <v>41</v>
      </c>
      <c r="F28" s="152">
        <f>ROUND(SUM(BE101:BE592), 2)</f>
        <v>0</v>
      </c>
      <c r="G28" s="47"/>
      <c r="H28" s="47"/>
      <c r="I28" s="153">
        <v>0.20999999999999999</v>
      </c>
      <c r="J28" s="152">
        <f>ROUND(ROUND((SUM(BE101:BE592)), 2)*I28, 2)</f>
        <v>0</v>
      </c>
      <c r="K28" s="51"/>
    </row>
    <row r="29" s="1" customFormat="1" ht="14.4" customHeight="1">
      <c r="B29" s="46"/>
      <c r="C29" s="47"/>
      <c r="D29" s="47"/>
      <c r="E29" s="55" t="s">
        <v>42</v>
      </c>
      <c r="F29" s="152">
        <f>ROUND(SUM(BF101:BF592), 2)</f>
        <v>0</v>
      </c>
      <c r="G29" s="47"/>
      <c r="H29" s="47"/>
      <c r="I29" s="153">
        <v>0.14999999999999999</v>
      </c>
      <c r="J29" s="152">
        <f>ROUND(ROUND((SUM(BF101:BF592)), 2)*I29, 2)</f>
        <v>0</v>
      </c>
      <c r="K29" s="51"/>
    </row>
    <row r="30" hidden="1" s="1" customFormat="1" ht="14.4" customHeight="1">
      <c r="B30" s="46"/>
      <c r="C30" s="47"/>
      <c r="D30" s="47"/>
      <c r="E30" s="55" t="s">
        <v>43</v>
      </c>
      <c r="F30" s="152">
        <f>ROUND(SUM(BG101:BG592), 2)</f>
        <v>0</v>
      </c>
      <c r="G30" s="47"/>
      <c r="H30" s="47"/>
      <c r="I30" s="153">
        <v>0.20999999999999999</v>
      </c>
      <c r="J30" s="152">
        <v>0</v>
      </c>
      <c r="K30" s="51"/>
    </row>
    <row r="31" hidden="1" s="1" customFormat="1" ht="14.4" customHeight="1">
      <c r="B31" s="46"/>
      <c r="C31" s="47"/>
      <c r="D31" s="47"/>
      <c r="E31" s="55" t="s">
        <v>44</v>
      </c>
      <c r="F31" s="152">
        <f>ROUND(SUM(BH101:BH592), 2)</f>
        <v>0</v>
      </c>
      <c r="G31" s="47"/>
      <c r="H31" s="47"/>
      <c r="I31" s="153">
        <v>0.14999999999999999</v>
      </c>
      <c r="J31" s="152">
        <v>0</v>
      </c>
      <c r="K31" s="51"/>
    </row>
    <row r="32" hidden="1" s="1" customFormat="1" ht="14.4" customHeight="1">
      <c r="B32" s="46"/>
      <c r="C32" s="47"/>
      <c r="D32" s="47"/>
      <c r="E32" s="55" t="s">
        <v>45</v>
      </c>
      <c r="F32" s="152">
        <f>ROUND(SUM(BI101:BI592), 2)</f>
        <v>0</v>
      </c>
      <c r="G32" s="47"/>
      <c r="H32" s="47"/>
      <c r="I32" s="153">
        <v>0</v>
      </c>
      <c r="J32" s="152">
        <v>0</v>
      </c>
      <c r="K32" s="51"/>
    </row>
    <row r="33" s="1" customFormat="1" ht="6.96" customHeight="1">
      <c r="B33" s="46"/>
      <c r="C33" s="47"/>
      <c r="D33" s="47"/>
      <c r="E33" s="47"/>
      <c r="F33" s="47"/>
      <c r="G33" s="47"/>
      <c r="H33" s="47"/>
      <c r="I33" s="139"/>
      <c r="J33" s="47"/>
      <c r="K33" s="51"/>
    </row>
    <row r="34" s="1" customFormat="1" ht="25.44" customHeight="1">
      <c r="B34" s="46"/>
      <c r="C34" s="154"/>
      <c r="D34" s="155" t="s">
        <v>46</v>
      </c>
      <c r="E34" s="98"/>
      <c r="F34" s="98"/>
      <c r="G34" s="156" t="s">
        <v>47</v>
      </c>
      <c r="H34" s="157" t="s">
        <v>48</v>
      </c>
      <c r="I34" s="158"/>
      <c r="J34" s="159">
        <f>SUM(J25:J32)</f>
        <v>0</v>
      </c>
      <c r="K34" s="160"/>
    </row>
    <row r="35" s="1" customFormat="1" ht="14.4" customHeight="1">
      <c r="B35" s="67"/>
      <c r="C35" s="68"/>
      <c r="D35" s="68"/>
      <c r="E35" s="68"/>
      <c r="F35" s="68"/>
      <c r="G35" s="68"/>
      <c r="H35" s="68"/>
      <c r="I35" s="161"/>
      <c r="J35" s="68"/>
      <c r="K35" s="69"/>
    </row>
    <row r="39" s="1" customFormat="1" ht="6.96" customHeight="1">
      <c r="B39" s="162"/>
      <c r="C39" s="163"/>
      <c r="D39" s="163"/>
      <c r="E39" s="163"/>
      <c r="F39" s="163"/>
      <c r="G39" s="163"/>
      <c r="H39" s="163"/>
      <c r="I39" s="164"/>
      <c r="J39" s="163"/>
      <c r="K39" s="165"/>
    </row>
    <row r="40" s="1" customFormat="1" ht="36.96" customHeight="1">
      <c r="B40" s="46"/>
      <c r="C40" s="30" t="s">
        <v>101</v>
      </c>
      <c r="D40" s="47"/>
      <c r="E40" s="47"/>
      <c r="F40" s="47"/>
      <c r="G40" s="47"/>
      <c r="H40" s="47"/>
      <c r="I40" s="139"/>
      <c r="J40" s="47"/>
      <c r="K40" s="51"/>
    </row>
    <row r="41" s="1" customFormat="1" ht="6.96" customHeight="1">
      <c r="B41" s="46"/>
      <c r="C41" s="47"/>
      <c r="D41" s="47"/>
      <c r="E41" s="47"/>
      <c r="F41" s="47"/>
      <c r="G41" s="47"/>
      <c r="H41" s="47"/>
      <c r="I41" s="139"/>
      <c r="J41" s="47"/>
      <c r="K41" s="51"/>
    </row>
    <row r="42" s="1" customFormat="1" ht="14.4" customHeight="1">
      <c r="B42" s="46"/>
      <c r="C42" s="40" t="s">
        <v>18</v>
      </c>
      <c r="D42" s="47"/>
      <c r="E42" s="47"/>
      <c r="F42" s="47"/>
      <c r="G42" s="47"/>
      <c r="H42" s="47"/>
      <c r="I42" s="139"/>
      <c r="J42" s="47"/>
      <c r="K42" s="51"/>
    </row>
    <row r="43" s="1" customFormat="1" ht="17.25" customHeight="1">
      <c r="B43" s="46"/>
      <c r="C43" s="47"/>
      <c r="D43" s="47"/>
      <c r="E43" s="140" t="str">
        <f>E7</f>
        <v>ZŠ U Stadionu 756, Chrudim - Rekonstrukce šaten a umýváren tělocvičny</v>
      </c>
      <c r="F43" s="47"/>
      <c r="G43" s="47"/>
      <c r="H43" s="47"/>
      <c r="I43" s="139"/>
      <c r="J43" s="47"/>
      <c r="K43" s="51"/>
    </row>
    <row r="44" s="1" customFormat="1" ht="6.96" customHeight="1">
      <c r="B44" s="46"/>
      <c r="C44" s="47"/>
      <c r="D44" s="47"/>
      <c r="E44" s="47"/>
      <c r="F44" s="47"/>
      <c r="G44" s="47"/>
      <c r="H44" s="47"/>
      <c r="I44" s="139"/>
      <c r="J44" s="47"/>
      <c r="K44" s="51"/>
    </row>
    <row r="45" s="1" customFormat="1" ht="18" customHeight="1">
      <c r="B45" s="46"/>
      <c r="C45" s="40" t="s">
        <v>23</v>
      </c>
      <c r="D45" s="47"/>
      <c r="E45" s="47"/>
      <c r="F45" s="35" t="str">
        <f>F10</f>
        <v xml:space="preserve"> </v>
      </c>
      <c r="G45" s="47"/>
      <c r="H45" s="47"/>
      <c r="I45" s="141" t="s">
        <v>25</v>
      </c>
      <c r="J45" s="142" t="str">
        <f>IF(J10="","",J10)</f>
        <v>28. 10. 2018</v>
      </c>
      <c r="K45" s="51"/>
    </row>
    <row r="46" s="1" customFormat="1" ht="6.96" customHeight="1">
      <c r="B46" s="46"/>
      <c r="C46" s="47"/>
      <c r="D46" s="47"/>
      <c r="E46" s="47"/>
      <c r="F46" s="47"/>
      <c r="G46" s="47"/>
      <c r="H46" s="47"/>
      <c r="I46" s="139"/>
      <c r="J46" s="47"/>
      <c r="K46" s="51"/>
    </row>
    <row r="47" s="1" customFormat="1">
      <c r="B47" s="46"/>
      <c r="C47" s="40" t="s">
        <v>27</v>
      </c>
      <c r="D47" s="47"/>
      <c r="E47" s="47"/>
      <c r="F47" s="35" t="str">
        <f>E13</f>
        <v xml:space="preserve"> </v>
      </c>
      <c r="G47" s="47"/>
      <c r="H47" s="47"/>
      <c r="I47" s="141" t="s">
        <v>32</v>
      </c>
      <c r="J47" s="44" t="str">
        <f>E19</f>
        <v xml:space="preserve"> </v>
      </c>
      <c r="K47" s="51"/>
    </row>
    <row r="48" s="1" customFormat="1" ht="14.4" customHeight="1">
      <c r="B48" s="46"/>
      <c r="C48" s="40" t="s">
        <v>30</v>
      </c>
      <c r="D48" s="47"/>
      <c r="E48" s="47"/>
      <c r="F48" s="35" t="str">
        <f>IF(E16="","",E16)</f>
        <v/>
      </c>
      <c r="G48" s="47"/>
      <c r="H48" s="47"/>
      <c r="I48" s="139"/>
      <c r="J48" s="166"/>
      <c r="K48" s="51"/>
    </row>
    <row r="49" s="1" customFormat="1" ht="10.32" customHeight="1">
      <c r="B49" s="46"/>
      <c r="C49" s="47"/>
      <c r="D49" s="47"/>
      <c r="E49" s="47"/>
      <c r="F49" s="47"/>
      <c r="G49" s="47"/>
      <c r="H49" s="47"/>
      <c r="I49" s="139"/>
      <c r="J49" s="47"/>
      <c r="K49" s="51"/>
    </row>
    <row r="50" s="1" customFormat="1" ht="29.28" customHeight="1">
      <c r="B50" s="46"/>
      <c r="C50" s="167" t="s">
        <v>102</v>
      </c>
      <c r="D50" s="154"/>
      <c r="E50" s="154"/>
      <c r="F50" s="154"/>
      <c r="G50" s="154"/>
      <c r="H50" s="154"/>
      <c r="I50" s="168"/>
      <c r="J50" s="169" t="s">
        <v>103</v>
      </c>
      <c r="K50" s="170"/>
    </row>
    <row r="51" s="1" customFormat="1" ht="10.32" customHeight="1">
      <c r="B51" s="46"/>
      <c r="C51" s="47"/>
      <c r="D51" s="47"/>
      <c r="E51" s="47"/>
      <c r="F51" s="47"/>
      <c r="G51" s="47"/>
      <c r="H51" s="47"/>
      <c r="I51" s="139"/>
      <c r="J51" s="47"/>
      <c r="K51" s="51"/>
    </row>
    <row r="52" s="1" customFormat="1" ht="29.28" customHeight="1">
      <c r="B52" s="46"/>
      <c r="C52" s="171" t="s">
        <v>104</v>
      </c>
      <c r="D52" s="47"/>
      <c r="E52" s="47"/>
      <c r="F52" s="47"/>
      <c r="G52" s="47"/>
      <c r="H52" s="47"/>
      <c r="I52" s="139"/>
      <c r="J52" s="150">
        <f>J101</f>
        <v>0</v>
      </c>
      <c r="K52" s="51"/>
      <c r="AU52" s="24" t="s">
        <v>105</v>
      </c>
    </row>
    <row r="53" s="7" customFormat="1" ht="24.96" customHeight="1">
      <c r="B53" s="172"/>
      <c r="C53" s="173"/>
      <c r="D53" s="174" t="s">
        <v>106</v>
      </c>
      <c r="E53" s="175"/>
      <c r="F53" s="175"/>
      <c r="G53" s="175"/>
      <c r="H53" s="175"/>
      <c r="I53" s="176"/>
      <c r="J53" s="177">
        <f>J102</f>
        <v>0</v>
      </c>
      <c r="K53" s="178"/>
    </row>
    <row r="54" s="8" customFormat="1" ht="19.92" customHeight="1">
      <c r="B54" s="179"/>
      <c r="C54" s="180"/>
      <c r="D54" s="181" t="s">
        <v>107</v>
      </c>
      <c r="E54" s="182"/>
      <c r="F54" s="182"/>
      <c r="G54" s="182"/>
      <c r="H54" s="182"/>
      <c r="I54" s="183"/>
      <c r="J54" s="184">
        <f>J103</f>
        <v>0</v>
      </c>
      <c r="K54" s="185"/>
    </row>
    <row r="55" s="8" customFormat="1" ht="19.92" customHeight="1">
      <c r="B55" s="179"/>
      <c r="C55" s="180"/>
      <c r="D55" s="181" t="s">
        <v>108</v>
      </c>
      <c r="E55" s="182"/>
      <c r="F55" s="182"/>
      <c r="G55" s="182"/>
      <c r="H55" s="182"/>
      <c r="I55" s="183"/>
      <c r="J55" s="184">
        <f>J127</f>
        <v>0</v>
      </c>
      <c r="K55" s="185"/>
    </row>
    <row r="56" s="8" customFormat="1" ht="19.92" customHeight="1">
      <c r="B56" s="179"/>
      <c r="C56" s="180"/>
      <c r="D56" s="181" t="s">
        <v>109</v>
      </c>
      <c r="E56" s="182"/>
      <c r="F56" s="182"/>
      <c r="G56" s="182"/>
      <c r="H56" s="182"/>
      <c r="I56" s="183"/>
      <c r="J56" s="184">
        <f>J136</f>
        <v>0</v>
      </c>
      <c r="K56" s="185"/>
    </row>
    <row r="57" s="8" customFormat="1" ht="19.92" customHeight="1">
      <c r="B57" s="179"/>
      <c r="C57" s="180"/>
      <c r="D57" s="181" t="s">
        <v>110</v>
      </c>
      <c r="E57" s="182"/>
      <c r="F57" s="182"/>
      <c r="G57" s="182"/>
      <c r="H57" s="182"/>
      <c r="I57" s="183"/>
      <c r="J57" s="184">
        <f>J169</f>
        <v>0</v>
      </c>
      <c r="K57" s="185"/>
    </row>
    <row r="58" s="8" customFormat="1" ht="19.92" customHeight="1">
      <c r="B58" s="179"/>
      <c r="C58" s="180"/>
      <c r="D58" s="181" t="s">
        <v>111</v>
      </c>
      <c r="E58" s="182"/>
      <c r="F58" s="182"/>
      <c r="G58" s="182"/>
      <c r="H58" s="182"/>
      <c r="I58" s="183"/>
      <c r="J58" s="184">
        <f>J192</f>
        <v>0</v>
      </c>
      <c r="K58" s="185"/>
    </row>
    <row r="59" s="8" customFormat="1" ht="19.92" customHeight="1">
      <c r="B59" s="179"/>
      <c r="C59" s="180"/>
      <c r="D59" s="181" t="s">
        <v>112</v>
      </c>
      <c r="E59" s="182"/>
      <c r="F59" s="182"/>
      <c r="G59" s="182"/>
      <c r="H59" s="182"/>
      <c r="I59" s="183"/>
      <c r="J59" s="184">
        <f>J194</f>
        <v>0</v>
      </c>
      <c r="K59" s="185"/>
    </row>
    <row r="60" s="8" customFormat="1" ht="19.92" customHeight="1">
      <c r="B60" s="179"/>
      <c r="C60" s="180"/>
      <c r="D60" s="181" t="s">
        <v>113</v>
      </c>
      <c r="E60" s="182"/>
      <c r="F60" s="182"/>
      <c r="G60" s="182"/>
      <c r="H60" s="182"/>
      <c r="I60" s="183"/>
      <c r="J60" s="184">
        <f>J204</f>
        <v>0</v>
      </c>
      <c r="K60" s="185"/>
    </row>
    <row r="61" s="8" customFormat="1" ht="19.92" customHeight="1">
      <c r="B61" s="179"/>
      <c r="C61" s="180"/>
      <c r="D61" s="181" t="s">
        <v>114</v>
      </c>
      <c r="E61" s="182"/>
      <c r="F61" s="182"/>
      <c r="G61" s="182"/>
      <c r="H61" s="182"/>
      <c r="I61" s="183"/>
      <c r="J61" s="184">
        <f>J253</f>
        <v>0</v>
      </c>
      <c r="K61" s="185"/>
    </row>
    <row r="62" s="8" customFormat="1" ht="19.92" customHeight="1">
      <c r="B62" s="179"/>
      <c r="C62" s="180"/>
      <c r="D62" s="181" t="s">
        <v>115</v>
      </c>
      <c r="E62" s="182"/>
      <c r="F62" s="182"/>
      <c r="G62" s="182"/>
      <c r="H62" s="182"/>
      <c r="I62" s="183"/>
      <c r="J62" s="184">
        <f>J301</f>
        <v>0</v>
      </c>
      <c r="K62" s="185"/>
    </row>
    <row r="63" s="8" customFormat="1" ht="19.92" customHeight="1">
      <c r="B63" s="179"/>
      <c r="C63" s="180"/>
      <c r="D63" s="181" t="s">
        <v>116</v>
      </c>
      <c r="E63" s="182"/>
      <c r="F63" s="182"/>
      <c r="G63" s="182"/>
      <c r="H63" s="182"/>
      <c r="I63" s="183"/>
      <c r="J63" s="184">
        <f>J311</f>
        <v>0</v>
      </c>
      <c r="K63" s="185"/>
    </row>
    <row r="64" s="7" customFormat="1" ht="24.96" customHeight="1">
      <c r="B64" s="172"/>
      <c r="C64" s="173"/>
      <c r="D64" s="174" t="s">
        <v>117</v>
      </c>
      <c r="E64" s="175"/>
      <c r="F64" s="175"/>
      <c r="G64" s="175"/>
      <c r="H64" s="175"/>
      <c r="I64" s="176"/>
      <c r="J64" s="177">
        <f>J314</f>
        <v>0</v>
      </c>
      <c r="K64" s="178"/>
    </row>
    <row r="65" s="8" customFormat="1" ht="19.92" customHeight="1">
      <c r="B65" s="179"/>
      <c r="C65" s="180"/>
      <c r="D65" s="181" t="s">
        <v>118</v>
      </c>
      <c r="E65" s="182"/>
      <c r="F65" s="182"/>
      <c r="G65" s="182"/>
      <c r="H65" s="182"/>
      <c r="I65" s="183"/>
      <c r="J65" s="184">
        <f>J315</f>
        <v>0</v>
      </c>
      <c r="K65" s="185"/>
    </row>
    <row r="66" s="8" customFormat="1" ht="19.92" customHeight="1">
      <c r="B66" s="179"/>
      <c r="C66" s="180"/>
      <c r="D66" s="181" t="s">
        <v>119</v>
      </c>
      <c r="E66" s="182"/>
      <c r="F66" s="182"/>
      <c r="G66" s="182"/>
      <c r="H66" s="182"/>
      <c r="I66" s="183"/>
      <c r="J66" s="184">
        <f>J340</f>
        <v>0</v>
      </c>
      <c r="K66" s="185"/>
    </row>
    <row r="67" s="8" customFormat="1" ht="19.92" customHeight="1">
      <c r="B67" s="179"/>
      <c r="C67" s="180"/>
      <c r="D67" s="181" t="s">
        <v>120</v>
      </c>
      <c r="E67" s="182"/>
      <c r="F67" s="182"/>
      <c r="G67" s="182"/>
      <c r="H67" s="182"/>
      <c r="I67" s="183"/>
      <c r="J67" s="184">
        <f>J352</f>
        <v>0</v>
      </c>
      <c r="K67" s="185"/>
    </row>
    <row r="68" s="8" customFormat="1" ht="19.92" customHeight="1">
      <c r="B68" s="179"/>
      <c r="C68" s="180"/>
      <c r="D68" s="181" t="s">
        <v>121</v>
      </c>
      <c r="E68" s="182"/>
      <c r="F68" s="182"/>
      <c r="G68" s="182"/>
      <c r="H68" s="182"/>
      <c r="I68" s="183"/>
      <c r="J68" s="184">
        <f>J354</f>
        <v>0</v>
      </c>
      <c r="K68" s="185"/>
    </row>
    <row r="69" s="8" customFormat="1" ht="19.92" customHeight="1">
      <c r="B69" s="179"/>
      <c r="C69" s="180"/>
      <c r="D69" s="181" t="s">
        <v>122</v>
      </c>
      <c r="E69" s="182"/>
      <c r="F69" s="182"/>
      <c r="G69" s="182"/>
      <c r="H69" s="182"/>
      <c r="I69" s="183"/>
      <c r="J69" s="184">
        <f>J369</f>
        <v>0</v>
      </c>
      <c r="K69" s="185"/>
    </row>
    <row r="70" s="8" customFormat="1" ht="19.92" customHeight="1">
      <c r="B70" s="179"/>
      <c r="C70" s="180"/>
      <c r="D70" s="181" t="s">
        <v>123</v>
      </c>
      <c r="E70" s="182"/>
      <c r="F70" s="182"/>
      <c r="G70" s="182"/>
      <c r="H70" s="182"/>
      <c r="I70" s="183"/>
      <c r="J70" s="184">
        <f>J371</f>
        <v>0</v>
      </c>
      <c r="K70" s="185"/>
    </row>
    <row r="71" s="8" customFormat="1" ht="19.92" customHeight="1">
      <c r="B71" s="179"/>
      <c r="C71" s="180"/>
      <c r="D71" s="181" t="s">
        <v>124</v>
      </c>
      <c r="E71" s="182"/>
      <c r="F71" s="182"/>
      <c r="G71" s="182"/>
      <c r="H71" s="182"/>
      <c r="I71" s="183"/>
      <c r="J71" s="184">
        <f>J373</f>
        <v>0</v>
      </c>
      <c r="K71" s="185"/>
    </row>
    <row r="72" s="8" customFormat="1" ht="19.92" customHeight="1">
      <c r="B72" s="179"/>
      <c r="C72" s="180"/>
      <c r="D72" s="181" t="s">
        <v>125</v>
      </c>
      <c r="E72" s="182"/>
      <c r="F72" s="182"/>
      <c r="G72" s="182"/>
      <c r="H72" s="182"/>
      <c r="I72" s="183"/>
      <c r="J72" s="184">
        <f>J381</f>
        <v>0</v>
      </c>
      <c r="K72" s="185"/>
    </row>
    <row r="73" s="8" customFormat="1" ht="19.92" customHeight="1">
      <c r="B73" s="179"/>
      <c r="C73" s="180"/>
      <c r="D73" s="181" t="s">
        <v>126</v>
      </c>
      <c r="E73" s="182"/>
      <c r="F73" s="182"/>
      <c r="G73" s="182"/>
      <c r="H73" s="182"/>
      <c r="I73" s="183"/>
      <c r="J73" s="184">
        <f>J393</f>
        <v>0</v>
      </c>
      <c r="K73" s="185"/>
    </row>
    <row r="74" s="8" customFormat="1" ht="19.92" customHeight="1">
      <c r="B74" s="179"/>
      <c r="C74" s="180"/>
      <c r="D74" s="181" t="s">
        <v>127</v>
      </c>
      <c r="E74" s="182"/>
      <c r="F74" s="182"/>
      <c r="G74" s="182"/>
      <c r="H74" s="182"/>
      <c r="I74" s="183"/>
      <c r="J74" s="184">
        <f>J402</f>
        <v>0</v>
      </c>
      <c r="K74" s="185"/>
    </row>
    <row r="75" s="8" customFormat="1" ht="19.92" customHeight="1">
      <c r="B75" s="179"/>
      <c r="C75" s="180"/>
      <c r="D75" s="181" t="s">
        <v>128</v>
      </c>
      <c r="E75" s="182"/>
      <c r="F75" s="182"/>
      <c r="G75" s="182"/>
      <c r="H75" s="182"/>
      <c r="I75" s="183"/>
      <c r="J75" s="184">
        <f>J449</f>
        <v>0</v>
      </c>
      <c r="K75" s="185"/>
    </row>
    <row r="76" s="8" customFormat="1" ht="19.92" customHeight="1">
      <c r="B76" s="179"/>
      <c r="C76" s="180"/>
      <c r="D76" s="181" t="s">
        <v>129</v>
      </c>
      <c r="E76" s="182"/>
      <c r="F76" s="182"/>
      <c r="G76" s="182"/>
      <c r="H76" s="182"/>
      <c r="I76" s="183"/>
      <c r="J76" s="184">
        <f>J460</f>
        <v>0</v>
      </c>
      <c r="K76" s="185"/>
    </row>
    <row r="77" s="8" customFormat="1" ht="19.92" customHeight="1">
      <c r="B77" s="179"/>
      <c r="C77" s="180"/>
      <c r="D77" s="181" t="s">
        <v>130</v>
      </c>
      <c r="E77" s="182"/>
      <c r="F77" s="182"/>
      <c r="G77" s="182"/>
      <c r="H77" s="182"/>
      <c r="I77" s="183"/>
      <c r="J77" s="184">
        <f>J496</f>
        <v>0</v>
      </c>
      <c r="K77" s="185"/>
    </row>
    <row r="78" s="8" customFormat="1" ht="19.92" customHeight="1">
      <c r="B78" s="179"/>
      <c r="C78" s="180"/>
      <c r="D78" s="181" t="s">
        <v>131</v>
      </c>
      <c r="E78" s="182"/>
      <c r="F78" s="182"/>
      <c r="G78" s="182"/>
      <c r="H78" s="182"/>
      <c r="I78" s="183"/>
      <c r="J78" s="184">
        <f>J527</f>
        <v>0</v>
      </c>
      <c r="K78" s="185"/>
    </row>
    <row r="79" s="7" customFormat="1" ht="24.96" customHeight="1">
      <c r="B79" s="172"/>
      <c r="C79" s="173"/>
      <c r="D79" s="174" t="s">
        <v>132</v>
      </c>
      <c r="E79" s="175"/>
      <c r="F79" s="175"/>
      <c r="G79" s="175"/>
      <c r="H79" s="175"/>
      <c r="I79" s="176"/>
      <c r="J79" s="177">
        <f>J563</f>
        <v>0</v>
      </c>
      <c r="K79" s="178"/>
    </row>
    <row r="80" s="8" customFormat="1" ht="19.92" customHeight="1">
      <c r="B80" s="179"/>
      <c r="C80" s="180"/>
      <c r="D80" s="181" t="s">
        <v>133</v>
      </c>
      <c r="E80" s="182"/>
      <c r="F80" s="182"/>
      <c r="G80" s="182"/>
      <c r="H80" s="182"/>
      <c r="I80" s="183"/>
      <c r="J80" s="184">
        <f>J564</f>
        <v>0</v>
      </c>
      <c r="K80" s="185"/>
    </row>
    <row r="81" s="8" customFormat="1" ht="19.92" customHeight="1">
      <c r="B81" s="179"/>
      <c r="C81" s="180"/>
      <c r="D81" s="181" t="s">
        <v>134</v>
      </c>
      <c r="E81" s="182"/>
      <c r="F81" s="182"/>
      <c r="G81" s="182"/>
      <c r="H81" s="182"/>
      <c r="I81" s="183"/>
      <c r="J81" s="184">
        <f>J568</f>
        <v>0</v>
      </c>
      <c r="K81" s="185"/>
    </row>
    <row r="82" s="8" customFormat="1" ht="19.92" customHeight="1">
      <c r="B82" s="179"/>
      <c r="C82" s="180"/>
      <c r="D82" s="181" t="s">
        <v>135</v>
      </c>
      <c r="E82" s="182"/>
      <c r="F82" s="182"/>
      <c r="G82" s="182"/>
      <c r="H82" s="182"/>
      <c r="I82" s="183"/>
      <c r="J82" s="184">
        <f>J576</f>
        <v>0</v>
      </c>
      <c r="K82" s="185"/>
    </row>
    <row r="83" s="8" customFormat="1" ht="19.92" customHeight="1">
      <c r="B83" s="179"/>
      <c r="C83" s="180"/>
      <c r="D83" s="181" t="s">
        <v>136</v>
      </c>
      <c r="E83" s="182"/>
      <c r="F83" s="182"/>
      <c r="G83" s="182"/>
      <c r="H83" s="182"/>
      <c r="I83" s="183"/>
      <c r="J83" s="184">
        <f>J586</f>
        <v>0</v>
      </c>
      <c r="K83" s="185"/>
    </row>
    <row r="84" s="1" customFormat="1" ht="21.84" customHeight="1">
      <c r="B84" s="46"/>
      <c r="C84" s="47"/>
      <c r="D84" s="47"/>
      <c r="E84" s="47"/>
      <c r="F84" s="47"/>
      <c r="G84" s="47"/>
      <c r="H84" s="47"/>
      <c r="I84" s="139"/>
      <c r="J84" s="47"/>
      <c r="K84" s="51"/>
    </row>
    <row r="85" s="1" customFormat="1" ht="6.96" customHeight="1">
      <c r="B85" s="67"/>
      <c r="C85" s="68"/>
      <c r="D85" s="68"/>
      <c r="E85" s="68"/>
      <c r="F85" s="68"/>
      <c r="G85" s="68"/>
      <c r="H85" s="68"/>
      <c r="I85" s="161"/>
      <c r="J85" s="68"/>
      <c r="K85" s="69"/>
    </row>
    <row r="89" s="1" customFormat="1" ht="6.96" customHeight="1">
      <c r="B89" s="70"/>
      <c r="C89" s="71"/>
      <c r="D89" s="71"/>
      <c r="E89" s="71"/>
      <c r="F89" s="71"/>
      <c r="G89" s="71"/>
      <c r="H89" s="71"/>
      <c r="I89" s="164"/>
      <c r="J89" s="71"/>
      <c r="K89" s="71"/>
      <c r="L89" s="72"/>
    </row>
    <row r="90" s="1" customFormat="1" ht="36.96" customHeight="1">
      <c r="B90" s="46"/>
      <c r="C90" s="73" t="s">
        <v>137</v>
      </c>
      <c r="D90" s="74"/>
      <c r="E90" s="74"/>
      <c r="F90" s="74"/>
      <c r="G90" s="74"/>
      <c r="H90" s="74"/>
      <c r="I90" s="186"/>
      <c r="J90" s="74"/>
      <c r="K90" s="74"/>
      <c r="L90" s="72"/>
    </row>
    <row r="91" s="1" customFormat="1" ht="6.96" customHeight="1">
      <c r="B91" s="46"/>
      <c r="C91" s="74"/>
      <c r="D91" s="74"/>
      <c r="E91" s="74"/>
      <c r="F91" s="74"/>
      <c r="G91" s="74"/>
      <c r="H91" s="74"/>
      <c r="I91" s="186"/>
      <c r="J91" s="74"/>
      <c r="K91" s="74"/>
      <c r="L91" s="72"/>
    </row>
    <row r="92" s="1" customFormat="1" ht="14.4" customHeight="1">
      <c r="B92" s="46"/>
      <c r="C92" s="76" t="s">
        <v>18</v>
      </c>
      <c r="D92" s="74"/>
      <c r="E92" s="74"/>
      <c r="F92" s="74"/>
      <c r="G92" s="74"/>
      <c r="H92" s="74"/>
      <c r="I92" s="186"/>
      <c r="J92" s="74"/>
      <c r="K92" s="74"/>
      <c r="L92" s="72"/>
    </row>
    <row r="93" s="1" customFormat="1" ht="17.25" customHeight="1">
      <c r="B93" s="46"/>
      <c r="C93" s="74"/>
      <c r="D93" s="74"/>
      <c r="E93" s="82" t="str">
        <f>E7</f>
        <v>ZŠ U Stadionu 756, Chrudim - Rekonstrukce šaten a umýváren tělocvičny</v>
      </c>
      <c r="F93" s="74"/>
      <c r="G93" s="74"/>
      <c r="H93" s="74"/>
      <c r="I93" s="186"/>
      <c r="J93" s="74"/>
      <c r="K93" s="74"/>
      <c r="L93" s="72"/>
    </row>
    <row r="94" s="1" customFormat="1" ht="6.96" customHeight="1">
      <c r="B94" s="46"/>
      <c r="C94" s="74"/>
      <c r="D94" s="74"/>
      <c r="E94" s="74"/>
      <c r="F94" s="74"/>
      <c r="G94" s="74"/>
      <c r="H94" s="74"/>
      <c r="I94" s="186"/>
      <c r="J94" s="74"/>
      <c r="K94" s="74"/>
      <c r="L94" s="72"/>
    </row>
    <row r="95" s="1" customFormat="1" ht="18" customHeight="1">
      <c r="B95" s="46"/>
      <c r="C95" s="76" t="s">
        <v>23</v>
      </c>
      <c r="D95" s="74"/>
      <c r="E95" s="74"/>
      <c r="F95" s="187" t="str">
        <f>F10</f>
        <v xml:space="preserve"> </v>
      </c>
      <c r="G95" s="74"/>
      <c r="H95" s="74"/>
      <c r="I95" s="188" t="s">
        <v>25</v>
      </c>
      <c r="J95" s="85" t="str">
        <f>IF(J10="","",J10)</f>
        <v>28. 10. 2018</v>
      </c>
      <c r="K95" s="74"/>
      <c r="L95" s="72"/>
    </row>
    <row r="96" s="1" customFormat="1" ht="6.96" customHeight="1">
      <c r="B96" s="46"/>
      <c r="C96" s="74"/>
      <c r="D96" s="74"/>
      <c r="E96" s="74"/>
      <c r="F96" s="74"/>
      <c r="G96" s="74"/>
      <c r="H96" s="74"/>
      <c r="I96" s="186"/>
      <c r="J96" s="74"/>
      <c r="K96" s="74"/>
      <c r="L96" s="72"/>
    </row>
    <row r="97" s="1" customFormat="1">
      <c r="B97" s="46"/>
      <c r="C97" s="76" t="s">
        <v>27</v>
      </c>
      <c r="D97" s="74"/>
      <c r="E97" s="74"/>
      <c r="F97" s="187" t="str">
        <f>E13</f>
        <v xml:space="preserve"> </v>
      </c>
      <c r="G97" s="74"/>
      <c r="H97" s="74"/>
      <c r="I97" s="188" t="s">
        <v>32</v>
      </c>
      <c r="J97" s="187" t="str">
        <f>E19</f>
        <v xml:space="preserve"> </v>
      </c>
      <c r="K97" s="74"/>
      <c r="L97" s="72"/>
    </row>
    <row r="98" s="1" customFormat="1" ht="14.4" customHeight="1">
      <c r="B98" s="46"/>
      <c r="C98" s="76" t="s">
        <v>30</v>
      </c>
      <c r="D98" s="74"/>
      <c r="E98" s="74"/>
      <c r="F98" s="187" t="str">
        <f>IF(E16="","",E16)</f>
        <v/>
      </c>
      <c r="G98" s="74"/>
      <c r="H98" s="74"/>
      <c r="I98" s="186"/>
      <c r="J98" s="74"/>
      <c r="K98" s="74"/>
      <c r="L98" s="72"/>
    </row>
    <row r="99" s="1" customFormat="1" ht="10.32" customHeight="1">
      <c r="B99" s="46"/>
      <c r="C99" s="74"/>
      <c r="D99" s="74"/>
      <c r="E99" s="74"/>
      <c r="F99" s="74"/>
      <c r="G99" s="74"/>
      <c r="H99" s="74"/>
      <c r="I99" s="186"/>
      <c r="J99" s="74"/>
      <c r="K99" s="74"/>
      <c r="L99" s="72"/>
    </row>
    <row r="100" s="9" customFormat="1" ht="29.28" customHeight="1">
      <c r="B100" s="189"/>
      <c r="C100" s="190" t="s">
        <v>138</v>
      </c>
      <c r="D100" s="191" t="s">
        <v>55</v>
      </c>
      <c r="E100" s="191" t="s">
        <v>51</v>
      </c>
      <c r="F100" s="191" t="s">
        <v>139</v>
      </c>
      <c r="G100" s="191" t="s">
        <v>140</v>
      </c>
      <c r="H100" s="191" t="s">
        <v>141</v>
      </c>
      <c r="I100" s="192" t="s">
        <v>142</v>
      </c>
      <c r="J100" s="191" t="s">
        <v>103</v>
      </c>
      <c r="K100" s="193" t="s">
        <v>143</v>
      </c>
      <c r="L100" s="194"/>
      <c r="M100" s="102" t="s">
        <v>144</v>
      </c>
      <c r="N100" s="103" t="s">
        <v>40</v>
      </c>
      <c r="O100" s="103" t="s">
        <v>145</v>
      </c>
      <c r="P100" s="103" t="s">
        <v>146</v>
      </c>
      <c r="Q100" s="103" t="s">
        <v>147</v>
      </c>
      <c r="R100" s="103" t="s">
        <v>148</v>
      </c>
      <c r="S100" s="103" t="s">
        <v>149</v>
      </c>
      <c r="T100" s="104" t="s">
        <v>150</v>
      </c>
    </row>
    <row r="101" s="1" customFormat="1" ht="29.28" customHeight="1">
      <c r="B101" s="46"/>
      <c r="C101" s="108" t="s">
        <v>104</v>
      </c>
      <c r="D101" s="74"/>
      <c r="E101" s="74"/>
      <c r="F101" s="74"/>
      <c r="G101" s="74"/>
      <c r="H101" s="74"/>
      <c r="I101" s="186"/>
      <c r="J101" s="195">
        <f>BK101</f>
        <v>0</v>
      </c>
      <c r="K101" s="74"/>
      <c r="L101" s="72"/>
      <c r="M101" s="105"/>
      <c r="N101" s="106"/>
      <c r="O101" s="106"/>
      <c r="P101" s="196">
        <f>P102+P314+P563</f>
        <v>0</v>
      </c>
      <c r="Q101" s="106"/>
      <c r="R101" s="196">
        <f>R102+R314+R563</f>
        <v>52.07570303</v>
      </c>
      <c r="S101" s="106"/>
      <c r="T101" s="197">
        <f>T102+T314+T563</f>
        <v>34.921522390000007</v>
      </c>
      <c r="AT101" s="24" t="s">
        <v>69</v>
      </c>
      <c r="AU101" s="24" t="s">
        <v>105</v>
      </c>
      <c r="BK101" s="198">
        <f>BK102+BK314+BK563</f>
        <v>0</v>
      </c>
    </row>
    <row r="102" s="10" customFormat="1" ht="37.44001" customHeight="1">
      <c r="B102" s="199"/>
      <c r="C102" s="200"/>
      <c r="D102" s="201" t="s">
        <v>69</v>
      </c>
      <c r="E102" s="202" t="s">
        <v>151</v>
      </c>
      <c r="F102" s="202" t="s">
        <v>152</v>
      </c>
      <c r="G102" s="200"/>
      <c r="H102" s="200"/>
      <c r="I102" s="203"/>
      <c r="J102" s="204">
        <f>BK102</f>
        <v>0</v>
      </c>
      <c r="K102" s="200"/>
      <c r="L102" s="205"/>
      <c r="M102" s="206"/>
      <c r="N102" s="207"/>
      <c r="O102" s="207"/>
      <c r="P102" s="208">
        <f>P103+P127+P136+P169+P192+P194+P204+P253+P301+P311</f>
        <v>0</v>
      </c>
      <c r="Q102" s="207"/>
      <c r="R102" s="208">
        <f>R103+R127+R136+R169+R192+R194+R204+R253+R301+R311</f>
        <v>44.802595519999997</v>
      </c>
      <c r="S102" s="207"/>
      <c r="T102" s="209">
        <f>T103+T127+T136+T169+T192+T194+T204+T253+T301+T311</f>
        <v>33.781031000000006</v>
      </c>
      <c r="AR102" s="210" t="s">
        <v>75</v>
      </c>
      <c r="AT102" s="211" t="s">
        <v>69</v>
      </c>
      <c r="AU102" s="211" t="s">
        <v>70</v>
      </c>
      <c r="AY102" s="210" t="s">
        <v>153</v>
      </c>
      <c r="BK102" s="212">
        <f>BK103+BK127+BK136+BK169+BK192+BK194+BK204+BK253+BK301+BK311</f>
        <v>0</v>
      </c>
    </row>
    <row r="103" s="10" customFormat="1" ht="19.92" customHeight="1">
      <c r="B103" s="199"/>
      <c r="C103" s="200"/>
      <c r="D103" s="201" t="s">
        <v>69</v>
      </c>
      <c r="E103" s="213" t="s">
        <v>75</v>
      </c>
      <c r="F103" s="213" t="s">
        <v>154</v>
      </c>
      <c r="G103" s="200"/>
      <c r="H103" s="200"/>
      <c r="I103" s="203"/>
      <c r="J103" s="214">
        <f>BK103</f>
        <v>0</v>
      </c>
      <c r="K103" s="200"/>
      <c r="L103" s="205"/>
      <c r="M103" s="206"/>
      <c r="N103" s="207"/>
      <c r="O103" s="207"/>
      <c r="P103" s="208">
        <f>SUM(P104:P126)</f>
        <v>0</v>
      </c>
      <c r="Q103" s="207"/>
      <c r="R103" s="208">
        <f>SUM(R104:R126)</f>
        <v>10.89077</v>
      </c>
      <c r="S103" s="207"/>
      <c r="T103" s="209">
        <f>SUM(T104:T126)</f>
        <v>0</v>
      </c>
      <c r="AR103" s="210" t="s">
        <v>75</v>
      </c>
      <c r="AT103" s="211" t="s">
        <v>69</v>
      </c>
      <c r="AU103" s="211" t="s">
        <v>75</v>
      </c>
      <c r="AY103" s="210" t="s">
        <v>153</v>
      </c>
      <c r="BK103" s="212">
        <f>SUM(BK104:BK126)</f>
        <v>0</v>
      </c>
    </row>
    <row r="104" s="1" customFormat="1" ht="25.5" customHeight="1">
      <c r="B104" s="46"/>
      <c r="C104" s="215" t="s">
        <v>75</v>
      </c>
      <c r="D104" s="215" t="s">
        <v>155</v>
      </c>
      <c r="E104" s="216" t="s">
        <v>156</v>
      </c>
      <c r="F104" s="217" t="s">
        <v>157</v>
      </c>
      <c r="G104" s="218" t="s">
        <v>83</v>
      </c>
      <c r="H104" s="219">
        <v>10</v>
      </c>
      <c r="I104" s="220"/>
      <c r="J104" s="221">
        <f>ROUND(I104*H104,2)</f>
        <v>0</v>
      </c>
      <c r="K104" s="217" t="s">
        <v>158</v>
      </c>
      <c r="L104" s="72"/>
      <c r="M104" s="222" t="s">
        <v>21</v>
      </c>
      <c r="N104" s="223" t="s">
        <v>41</v>
      </c>
      <c r="O104" s="47"/>
      <c r="P104" s="224">
        <f>O104*H104</f>
        <v>0</v>
      </c>
      <c r="Q104" s="224">
        <v>0</v>
      </c>
      <c r="R104" s="224">
        <f>Q104*H104</f>
        <v>0</v>
      </c>
      <c r="S104" s="224">
        <v>0</v>
      </c>
      <c r="T104" s="225">
        <f>S104*H104</f>
        <v>0</v>
      </c>
      <c r="AR104" s="24" t="s">
        <v>159</v>
      </c>
      <c r="AT104" s="24" t="s">
        <v>155</v>
      </c>
      <c r="AU104" s="24" t="s">
        <v>85</v>
      </c>
      <c r="AY104" s="24" t="s">
        <v>153</v>
      </c>
      <c r="BE104" s="226">
        <f>IF(N104="základní",J104,0)</f>
        <v>0</v>
      </c>
      <c r="BF104" s="226">
        <f>IF(N104="snížená",J104,0)</f>
        <v>0</v>
      </c>
      <c r="BG104" s="226">
        <f>IF(N104="zákl. přenesená",J104,0)</f>
        <v>0</v>
      </c>
      <c r="BH104" s="226">
        <f>IF(N104="sníž. přenesená",J104,0)</f>
        <v>0</v>
      </c>
      <c r="BI104" s="226">
        <f>IF(N104="nulová",J104,0)</f>
        <v>0</v>
      </c>
      <c r="BJ104" s="24" t="s">
        <v>75</v>
      </c>
      <c r="BK104" s="226">
        <f>ROUND(I104*H104,2)</f>
        <v>0</v>
      </c>
      <c r="BL104" s="24" t="s">
        <v>159</v>
      </c>
      <c r="BM104" s="24" t="s">
        <v>160</v>
      </c>
    </row>
    <row r="105" s="11" customFormat="1">
      <c r="B105" s="227"/>
      <c r="C105" s="228"/>
      <c r="D105" s="229" t="s">
        <v>161</v>
      </c>
      <c r="E105" s="230" t="s">
        <v>21</v>
      </c>
      <c r="F105" s="231" t="s">
        <v>162</v>
      </c>
      <c r="G105" s="228"/>
      <c r="H105" s="232">
        <v>10</v>
      </c>
      <c r="I105" s="233"/>
      <c r="J105" s="228"/>
      <c r="K105" s="228"/>
      <c r="L105" s="234"/>
      <c r="M105" s="235"/>
      <c r="N105" s="236"/>
      <c r="O105" s="236"/>
      <c r="P105" s="236"/>
      <c r="Q105" s="236"/>
      <c r="R105" s="236"/>
      <c r="S105" s="236"/>
      <c r="T105" s="237"/>
      <c r="AT105" s="238" t="s">
        <v>161</v>
      </c>
      <c r="AU105" s="238" t="s">
        <v>85</v>
      </c>
      <c r="AV105" s="11" t="s">
        <v>85</v>
      </c>
      <c r="AW105" s="11" t="s">
        <v>33</v>
      </c>
      <c r="AX105" s="11" t="s">
        <v>70</v>
      </c>
      <c r="AY105" s="238" t="s">
        <v>153</v>
      </c>
    </row>
    <row r="106" s="12" customFormat="1">
      <c r="B106" s="239"/>
      <c r="C106" s="240"/>
      <c r="D106" s="229" t="s">
        <v>161</v>
      </c>
      <c r="E106" s="241" t="s">
        <v>47</v>
      </c>
      <c r="F106" s="242" t="s">
        <v>163</v>
      </c>
      <c r="G106" s="240"/>
      <c r="H106" s="243">
        <v>10</v>
      </c>
      <c r="I106" s="244"/>
      <c r="J106" s="240"/>
      <c r="K106" s="240"/>
      <c r="L106" s="245"/>
      <c r="M106" s="246"/>
      <c r="N106" s="247"/>
      <c r="O106" s="247"/>
      <c r="P106" s="247"/>
      <c r="Q106" s="247"/>
      <c r="R106" s="247"/>
      <c r="S106" s="247"/>
      <c r="T106" s="248"/>
      <c r="AT106" s="249" t="s">
        <v>161</v>
      </c>
      <c r="AU106" s="249" t="s">
        <v>85</v>
      </c>
      <c r="AV106" s="12" t="s">
        <v>164</v>
      </c>
      <c r="AW106" s="12" t="s">
        <v>33</v>
      </c>
      <c r="AX106" s="12" t="s">
        <v>75</v>
      </c>
      <c r="AY106" s="249" t="s">
        <v>153</v>
      </c>
    </row>
    <row r="107" s="1" customFormat="1" ht="25.5" customHeight="1">
      <c r="B107" s="46"/>
      <c r="C107" s="215" t="s">
        <v>85</v>
      </c>
      <c r="D107" s="215" t="s">
        <v>155</v>
      </c>
      <c r="E107" s="216" t="s">
        <v>165</v>
      </c>
      <c r="F107" s="217" t="s">
        <v>166</v>
      </c>
      <c r="G107" s="218" t="s">
        <v>83</v>
      </c>
      <c r="H107" s="219">
        <v>1</v>
      </c>
      <c r="I107" s="220"/>
      <c r="J107" s="221">
        <f>ROUND(I107*H107,2)</f>
        <v>0</v>
      </c>
      <c r="K107" s="217" t="s">
        <v>158</v>
      </c>
      <c r="L107" s="72"/>
      <c r="M107" s="222" t="s">
        <v>21</v>
      </c>
      <c r="N107" s="223" t="s">
        <v>41</v>
      </c>
      <c r="O107" s="47"/>
      <c r="P107" s="224">
        <f>O107*H107</f>
        <v>0</v>
      </c>
      <c r="Q107" s="224">
        <v>1.8907700000000001</v>
      </c>
      <c r="R107" s="224">
        <f>Q107*H107</f>
        <v>1.8907700000000001</v>
      </c>
      <c r="S107" s="224">
        <v>0</v>
      </c>
      <c r="T107" s="225">
        <f>S107*H107</f>
        <v>0</v>
      </c>
      <c r="AR107" s="24" t="s">
        <v>159</v>
      </c>
      <c r="AT107" s="24" t="s">
        <v>155</v>
      </c>
      <c r="AU107" s="24" t="s">
        <v>85</v>
      </c>
      <c r="AY107" s="24" t="s">
        <v>153</v>
      </c>
      <c r="BE107" s="226">
        <f>IF(N107="základní",J107,0)</f>
        <v>0</v>
      </c>
      <c r="BF107" s="226">
        <f>IF(N107="snížená",J107,0)</f>
        <v>0</v>
      </c>
      <c r="BG107" s="226">
        <f>IF(N107="zákl. přenesená",J107,0)</f>
        <v>0</v>
      </c>
      <c r="BH107" s="226">
        <f>IF(N107="sníž. přenesená",J107,0)</f>
        <v>0</v>
      </c>
      <c r="BI107" s="226">
        <f>IF(N107="nulová",J107,0)</f>
        <v>0</v>
      </c>
      <c r="BJ107" s="24" t="s">
        <v>75</v>
      </c>
      <c r="BK107" s="226">
        <f>ROUND(I107*H107,2)</f>
        <v>0</v>
      </c>
      <c r="BL107" s="24" t="s">
        <v>159</v>
      </c>
      <c r="BM107" s="24" t="s">
        <v>167</v>
      </c>
    </row>
    <row r="108" s="11" customFormat="1">
      <c r="B108" s="227"/>
      <c r="C108" s="228"/>
      <c r="D108" s="229" t="s">
        <v>161</v>
      </c>
      <c r="E108" s="230" t="s">
        <v>21</v>
      </c>
      <c r="F108" s="231" t="s">
        <v>168</v>
      </c>
      <c r="G108" s="228"/>
      <c r="H108" s="232">
        <v>1</v>
      </c>
      <c r="I108" s="233"/>
      <c r="J108" s="228"/>
      <c r="K108" s="228"/>
      <c r="L108" s="234"/>
      <c r="M108" s="235"/>
      <c r="N108" s="236"/>
      <c r="O108" s="236"/>
      <c r="P108" s="236"/>
      <c r="Q108" s="236"/>
      <c r="R108" s="236"/>
      <c r="S108" s="236"/>
      <c r="T108" s="237"/>
      <c r="AT108" s="238" t="s">
        <v>161</v>
      </c>
      <c r="AU108" s="238" t="s">
        <v>85</v>
      </c>
      <c r="AV108" s="11" t="s">
        <v>85</v>
      </c>
      <c r="AW108" s="11" t="s">
        <v>33</v>
      </c>
      <c r="AX108" s="11" t="s">
        <v>75</v>
      </c>
      <c r="AY108" s="238" t="s">
        <v>153</v>
      </c>
    </row>
    <row r="109" s="1" customFormat="1" ht="38.25" customHeight="1">
      <c r="B109" s="46"/>
      <c r="C109" s="215" t="s">
        <v>164</v>
      </c>
      <c r="D109" s="215" t="s">
        <v>155</v>
      </c>
      <c r="E109" s="216" t="s">
        <v>169</v>
      </c>
      <c r="F109" s="217" t="s">
        <v>170</v>
      </c>
      <c r="G109" s="218" t="s">
        <v>83</v>
      </c>
      <c r="H109" s="219">
        <v>4.5</v>
      </c>
      <c r="I109" s="220"/>
      <c r="J109" s="221">
        <f>ROUND(I109*H109,2)</f>
        <v>0</v>
      </c>
      <c r="K109" s="217" t="s">
        <v>158</v>
      </c>
      <c r="L109" s="72"/>
      <c r="M109" s="222" t="s">
        <v>21</v>
      </c>
      <c r="N109" s="223" t="s">
        <v>41</v>
      </c>
      <c r="O109" s="47"/>
      <c r="P109" s="224">
        <f>O109*H109</f>
        <v>0</v>
      </c>
      <c r="Q109" s="224">
        <v>0</v>
      </c>
      <c r="R109" s="224">
        <f>Q109*H109</f>
        <v>0</v>
      </c>
      <c r="S109" s="224">
        <v>0</v>
      </c>
      <c r="T109" s="225">
        <f>S109*H109</f>
        <v>0</v>
      </c>
      <c r="AR109" s="24" t="s">
        <v>159</v>
      </c>
      <c r="AT109" s="24" t="s">
        <v>155</v>
      </c>
      <c r="AU109" s="24" t="s">
        <v>85</v>
      </c>
      <c r="AY109" s="24" t="s">
        <v>153</v>
      </c>
      <c r="BE109" s="226">
        <f>IF(N109="základní",J109,0)</f>
        <v>0</v>
      </c>
      <c r="BF109" s="226">
        <f>IF(N109="snížená",J109,0)</f>
        <v>0</v>
      </c>
      <c r="BG109" s="226">
        <f>IF(N109="zákl. přenesená",J109,0)</f>
        <v>0</v>
      </c>
      <c r="BH109" s="226">
        <f>IF(N109="sníž. přenesená",J109,0)</f>
        <v>0</v>
      </c>
      <c r="BI109" s="226">
        <f>IF(N109="nulová",J109,0)</f>
        <v>0</v>
      </c>
      <c r="BJ109" s="24" t="s">
        <v>75</v>
      </c>
      <c r="BK109" s="226">
        <f>ROUND(I109*H109,2)</f>
        <v>0</v>
      </c>
      <c r="BL109" s="24" t="s">
        <v>159</v>
      </c>
      <c r="BM109" s="24" t="s">
        <v>171</v>
      </c>
    </row>
    <row r="110" s="11" customFormat="1">
      <c r="B110" s="227"/>
      <c r="C110" s="228"/>
      <c r="D110" s="229" t="s">
        <v>161</v>
      </c>
      <c r="E110" s="230" t="s">
        <v>21</v>
      </c>
      <c r="F110" s="231" t="s">
        <v>172</v>
      </c>
      <c r="G110" s="228"/>
      <c r="H110" s="232">
        <v>4.5</v>
      </c>
      <c r="I110" s="233"/>
      <c r="J110" s="228"/>
      <c r="K110" s="228"/>
      <c r="L110" s="234"/>
      <c r="M110" s="235"/>
      <c r="N110" s="236"/>
      <c r="O110" s="236"/>
      <c r="P110" s="236"/>
      <c r="Q110" s="236"/>
      <c r="R110" s="236"/>
      <c r="S110" s="236"/>
      <c r="T110" s="237"/>
      <c r="AT110" s="238" t="s">
        <v>161</v>
      </c>
      <c r="AU110" s="238" t="s">
        <v>85</v>
      </c>
      <c r="AV110" s="11" t="s">
        <v>85</v>
      </c>
      <c r="AW110" s="11" t="s">
        <v>33</v>
      </c>
      <c r="AX110" s="11" t="s">
        <v>75</v>
      </c>
      <c r="AY110" s="238" t="s">
        <v>153</v>
      </c>
    </row>
    <row r="111" s="1" customFormat="1" ht="16.5" customHeight="1">
      <c r="B111" s="46"/>
      <c r="C111" s="250" t="s">
        <v>159</v>
      </c>
      <c r="D111" s="250" t="s">
        <v>173</v>
      </c>
      <c r="E111" s="251" t="s">
        <v>174</v>
      </c>
      <c r="F111" s="252" t="s">
        <v>175</v>
      </c>
      <c r="G111" s="253" t="s">
        <v>176</v>
      </c>
      <c r="H111" s="254">
        <v>9</v>
      </c>
      <c r="I111" s="255"/>
      <c r="J111" s="256">
        <f>ROUND(I111*H111,2)</f>
        <v>0</v>
      </c>
      <c r="K111" s="252" t="s">
        <v>158</v>
      </c>
      <c r="L111" s="257"/>
      <c r="M111" s="258" t="s">
        <v>21</v>
      </c>
      <c r="N111" s="259" t="s">
        <v>41</v>
      </c>
      <c r="O111" s="47"/>
      <c r="P111" s="224">
        <f>O111*H111</f>
        <v>0</v>
      </c>
      <c r="Q111" s="224">
        <v>1</v>
      </c>
      <c r="R111" s="224">
        <f>Q111*H111</f>
        <v>9</v>
      </c>
      <c r="S111" s="224">
        <v>0</v>
      </c>
      <c r="T111" s="225">
        <f>S111*H111</f>
        <v>0</v>
      </c>
      <c r="AR111" s="24" t="s">
        <v>177</v>
      </c>
      <c r="AT111" s="24" t="s">
        <v>173</v>
      </c>
      <c r="AU111" s="24" t="s">
        <v>85</v>
      </c>
      <c r="AY111" s="24" t="s">
        <v>153</v>
      </c>
      <c r="BE111" s="226">
        <f>IF(N111="základní",J111,0)</f>
        <v>0</v>
      </c>
      <c r="BF111" s="226">
        <f>IF(N111="snížená",J111,0)</f>
        <v>0</v>
      </c>
      <c r="BG111" s="226">
        <f>IF(N111="zákl. přenesená",J111,0)</f>
        <v>0</v>
      </c>
      <c r="BH111" s="226">
        <f>IF(N111="sníž. přenesená",J111,0)</f>
        <v>0</v>
      </c>
      <c r="BI111" s="226">
        <f>IF(N111="nulová",J111,0)</f>
        <v>0</v>
      </c>
      <c r="BJ111" s="24" t="s">
        <v>75</v>
      </c>
      <c r="BK111" s="226">
        <f>ROUND(I111*H111,2)</f>
        <v>0</v>
      </c>
      <c r="BL111" s="24" t="s">
        <v>159</v>
      </c>
      <c r="BM111" s="24" t="s">
        <v>178</v>
      </c>
    </row>
    <row r="112" s="1" customFormat="1">
      <c r="B112" s="46"/>
      <c r="C112" s="74"/>
      <c r="D112" s="229" t="s">
        <v>179</v>
      </c>
      <c r="E112" s="74"/>
      <c r="F112" s="260" t="s">
        <v>180</v>
      </c>
      <c r="G112" s="74"/>
      <c r="H112" s="74"/>
      <c r="I112" s="186"/>
      <c r="J112" s="74"/>
      <c r="K112" s="74"/>
      <c r="L112" s="72"/>
      <c r="M112" s="261"/>
      <c r="N112" s="47"/>
      <c r="O112" s="47"/>
      <c r="P112" s="47"/>
      <c r="Q112" s="47"/>
      <c r="R112" s="47"/>
      <c r="S112" s="47"/>
      <c r="T112" s="95"/>
      <c r="AT112" s="24" t="s">
        <v>179</v>
      </c>
      <c r="AU112" s="24" t="s">
        <v>85</v>
      </c>
    </row>
    <row r="113" s="11" customFormat="1">
      <c r="B113" s="227"/>
      <c r="C113" s="228"/>
      <c r="D113" s="229" t="s">
        <v>161</v>
      </c>
      <c r="E113" s="228"/>
      <c r="F113" s="231" t="s">
        <v>181</v>
      </c>
      <c r="G113" s="228"/>
      <c r="H113" s="232">
        <v>9</v>
      </c>
      <c r="I113" s="233"/>
      <c r="J113" s="228"/>
      <c r="K113" s="228"/>
      <c r="L113" s="234"/>
      <c r="M113" s="235"/>
      <c r="N113" s="236"/>
      <c r="O113" s="236"/>
      <c r="P113" s="236"/>
      <c r="Q113" s="236"/>
      <c r="R113" s="236"/>
      <c r="S113" s="236"/>
      <c r="T113" s="237"/>
      <c r="AT113" s="238" t="s">
        <v>161</v>
      </c>
      <c r="AU113" s="238" t="s">
        <v>85</v>
      </c>
      <c r="AV113" s="11" t="s">
        <v>85</v>
      </c>
      <c r="AW113" s="11" t="s">
        <v>6</v>
      </c>
      <c r="AX113" s="11" t="s">
        <v>75</v>
      </c>
      <c r="AY113" s="238" t="s">
        <v>153</v>
      </c>
    </row>
    <row r="114" s="1" customFormat="1" ht="25.5" customHeight="1">
      <c r="B114" s="46"/>
      <c r="C114" s="215" t="s">
        <v>182</v>
      </c>
      <c r="D114" s="215" t="s">
        <v>155</v>
      </c>
      <c r="E114" s="216" t="s">
        <v>183</v>
      </c>
      <c r="F114" s="217" t="s">
        <v>184</v>
      </c>
      <c r="G114" s="218" t="s">
        <v>83</v>
      </c>
      <c r="H114" s="219">
        <v>4.5</v>
      </c>
      <c r="I114" s="220"/>
      <c r="J114" s="221">
        <f>ROUND(I114*H114,2)</f>
        <v>0</v>
      </c>
      <c r="K114" s="217" t="s">
        <v>158</v>
      </c>
      <c r="L114" s="72"/>
      <c r="M114" s="222" t="s">
        <v>21</v>
      </c>
      <c r="N114" s="223" t="s">
        <v>41</v>
      </c>
      <c r="O114" s="47"/>
      <c r="P114" s="224">
        <f>O114*H114</f>
        <v>0</v>
      </c>
      <c r="Q114" s="224">
        <v>0</v>
      </c>
      <c r="R114" s="224">
        <f>Q114*H114</f>
        <v>0</v>
      </c>
      <c r="S114" s="224">
        <v>0</v>
      </c>
      <c r="T114" s="225">
        <f>S114*H114</f>
        <v>0</v>
      </c>
      <c r="AR114" s="24" t="s">
        <v>159</v>
      </c>
      <c r="AT114" s="24" t="s">
        <v>155</v>
      </c>
      <c r="AU114" s="24" t="s">
        <v>85</v>
      </c>
      <c r="AY114" s="24" t="s">
        <v>153</v>
      </c>
      <c r="BE114" s="226">
        <f>IF(N114="základní",J114,0)</f>
        <v>0</v>
      </c>
      <c r="BF114" s="226">
        <f>IF(N114="snížená",J114,0)</f>
        <v>0</v>
      </c>
      <c r="BG114" s="226">
        <f>IF(N114="zákl. přenesená",J114,0)</f>
        <v>0</v>
      </c>
      <c r="BH114" s="226">
        <f>IF(N114="sníž. přenesená",J114,0)</f>
        <v>0</v>
      </c>
      <c r="BI114" s="226">
        <f>IF(N114="nulová",J114,0)</f>
        <v>0</v>
      </c>
      <c r="BJ114" s="24" t="s">
        <v>75</v>
      </c>
      <c r="BK114" s="226">
        <f>ROUND(I114*H114,2)</f>
        <v>0</v>
      </c>
      <c r="BL114" s="24" t="s">
        <v>159</v>
      </c>
      <c r="BM114" s="24" t="s">
        <v>185</v>
      </c>
    </row>
    <row r="115" s="11" customFormat="1">
      <c r="B115" s="227"/>
      <c r="C115" s="228"/>
      <c r="D115" s="229" t="s">
        <v>161</v>
      </c>
      <c r="E115" s="230" t="s">
        <v>21</v>
      </c>
      <c r="F115" s="231" t="s">
        <v>186</v>
      </c>
      <c r="G115" s="228"/>
      <c r="H115" s="232">
        <v>4.5</v>
      </c>
      <c r="I115" s="233"/>
      <c r="J115" s="228"/>
      <c r="K115" s="228"/>
      <c r="L115" s="234"/>
      <c r="M115" s="235"/>
      <c r="N115" s="236"/>
      <c r="O115" s="236"/>
      <c r="P115" s="236"/>
      <c r="Q115" s="236"/>
      <c r="R115" s="236"/>
      <c r="S115" s="236"/>
      <c r="T115" s="237"/>
      <c r="AT115" s="238" t="s">
        <v>161</v>
      </c>
      <c r="AU115" s="238" t="s">
        <v>85</v>
      </c>
      <c r="AV115" s="11" t="s">
        <v>85</v>
      </c>
      <c r="AW115" s="11" t="s">
        <v>33</v>
      </c>
      <c r="AX115" s="11" t="s">
        <v>70</v>
      </c>
      <c r="AY115" s="238" t="s">
        <v>153</v>
      </c>
    </row>
    <row r="116" s="12" customFormat="1">
      <c r="B116" s="239"/>
      <c r="C116" s="240"/>
      <c r="D116" s="229" t="s">
        <v>161</v>
      </c>
      <c r="E116" s="241" t="s">
        <v>86</v>
      </c>
      <c r="F116" s="242" t="s">
        <v>163</v>
      </c>
      <c r="G116" s="240"/>
      <c r="H116" s="243">
        <v>4.5</v>
      </c>
      <c r="I116" s="244"/>
      <c r="J116" s="240"/>
      <c r="K116" s="240"/>
      <c r="L116" s="245"/>
      <c r="M116" s="246"/>
      <c r="N116" s="247"/>
      <c r="O116" s="247"/>
      <c r="P116" s="247"/>
      <c r="Q116" s="247"/>
      <c r="R116" s="247"/>
      <c r="S116" s="247"/>
      <c r="T116" s="248"/>
      <c r="AT116" s="249" t="s">
        <v>161</v>
      </c>
      <c r="AU116" s="249" t="s">
        <v>85</v>
      </c>
      <c r="AV116" s="12" t="s">
        <v>164</v>
      </c>
      <c r="AW116" s="12" t="s">
        <v>33</v>
      </c>
      <c r="AX116" s="12" t="s">
        <v>75</v>
      </c>
      <c r="AY116" s="249" t="s">
        <v>153</v>
      </c>
    </row>
    <row r="117" s="1" customFormat="1" ht="38.25" customHeight="1">
      <c r="B117" s="46"/>
      <c r="C117" s="215" t="s">
        <v>187</v>
      </c>
      <c r="D117" s="215" t="s">
        <v>155</v>
      </c>
      <c r="E117" s="216" t="s">
        <v>188</v>
      </c>
      <c r="F117" s="217" t="s">
        <v>189</v>
      </c>
      <c r="G117" s="218" t="s">
        <v>83</v>
      </c>
      <c r="H117" s="219">
        <v>5.5</v>
      </c>
      <c r="I117" s="220"/>
      <c r="J117" s="221">
        <f>ROUND(I117*H117,2)</f>
        <v>0</v>
      </c>
      <c r="K117" s="217" t="s">
        <v>158</v>
      </c>
      <c r="L117" s="72"/>
      <c r="M117" s="222" t="s">
        <v>21</v>
      </c>
      <c r="N117" s="223" t="s">
        <v>41</v>
      </c>
      <c r="O117" s="47"/>
      <c r="P117" s="224">
        <f>O117*H117</f>
        <v>0</v>
      </c>
      <c r="Q117" s="224">
        <v>0</v>
      </c>
      <c r="R117" s="224">
        <f>Q117*H117</f>
        <v>0</v>
      </c>
      <c r="S117" s="224">
        <v>0</v>
      </c>
      <c r="T117" s="225">
        <f>S117*H117</f>
        <v>0</v>
      </c>
      <c r="AR117" s="24" t="s">
        <v>159</v>
      </c>
      <c r="AT117" s="24" t="s">
        <v>155</v>
      </c>
      <c r="AU117" s="24" t="s">
        <v>85</v>
      </c>
      <c r="AY117" s="24" t="s">
        <v>153</v>
      </c>
      <c r="BE117" s="226">
        <f>IF(N117="základní",J117,0)</f>
        <v>0</v>
      </c>
      <c r="BF117" s="226">
        <f>IF(N117="snížená",J117,0)</f>
        <v>0</v>
      </c>
      <c r="BG117" s="226">
        <f>IF(N117="zákl. přenesená",J117,0)</f>
        <v>0</v>
      </c>
      <c r="BH117" s="226">
        <f>IF(N117="sníž. přenesená",J117,0)</f>
        <v>0</v>
      </c>
      <c r="BI117" s="226">
        <f>IF(N117="nulová",J117,0)</f>
        <v>0</v>
      </c>
      <c r="BJ117" s="24" t="s">
        <v>75</v>
      </c>
      <c r="BK117" s="226">
        <f>ROUND(I117*H117,2)</f>
        <v>0</v>
      </c>
      <c r="BL117" s="24" t="s">
        <v>159</v>
      </c>
      <c r="BM117" s="24" t="s">
        <v>190</v>
      </c>
    </row>
    <row r="118" s="11" customFormat="1">
      <c r="B118" s="227"/>
      <c r="C118" s="228"/>
      <c r="D118" s="229" t="s">
        <v>161</v>
      </c>
      <c r="E118" s="230" t="s">
        <v>21</v>
      </c>
      <c r="F118" s="231" t="s">
        <v>191</v>
      </c>
      <c r="G118" s="228"/>
      <c r="H118" s="232">
        <v>5.5</v>
      </c>
      <c r="I118" s="233"/>
      <c r="J118" s="228"/>
      <c r="K118" s="228"/>
      <c r="L118" s="234"/>
      <c r="M118" s="235"/>
      <c r="N118" s="236"/>
      <c r="O118" s="236"/>
      <c r="P118" s="236"/>
      <c r="Q118" s="236"/>
      <c r="R118" s="236"/>
      <c r="S118" s="236"/>
      <c r="T118" s="237"/>
      <c r="AT118" s="238" t="s">
        <v>161</v>
      </c>
      <c r="AU118" s="238" t="s">
        <v>85</v>
      </c>
      <c r="AV118" s="11" t="s">
        <v>85</v>
      </c>
      <c r="AW118" s="11" t="s">
        <v>33</v>
      </c>
      <c r="AX118" s="11" t="s">
        <v>75</v>
      </c>
      <c r="AY118" s="238" t="s">
        <v>153</v>
      </c>
    </row>
    <row r="119" s="1" customFormat="1" ht="38.25" customHeight="1">
      <c r="B119" s="46"/>
      <c r="C119" s="215" t="s">
        <v>192</v>
      </c>
      <c r="D119" s="215" t="s">
        <v>155</v>
      </c>
      <c r="E119" s="216" t="s">
        <v>193</v>
      </c>
      <c r="F119" s="217" t="s">
        <v>194</v>
      </c>
      <c r="G119" s="218" t="s">
        <v>83</v>
      </c>
      <c r="H119" s="219">
        <v>11</v>
      </c>
      <c r="I119" s="220"/>
      <c r="J119" s="221">
        <f>ROUND(I119*H119,2)</f>
        <v>0</v>
      </c>
      <c r="K119" s="217" t="s">
        <v>158</v>
      </c>
      <c r="L119" s="72"/>
      <c r="M119" s="222" t="s">
        <v>21</v>
      </c>
      <c r="N119" s="223" t="s">
        <v>41</v>
      </c>
      <c r="O119" s="47"/>
      <c r="P119" s="224">
        <f>O119*H119</f>
        <v>0</v>
      </c>
      <c r="Q119" s="224">
        <v>0</v>
      </c>
      <c r="R119" s="224">
        <f>Q119*H119</f>
        <v>0</v>
      </c>
      <c r="S119" s="224">
        <v>0</v>
      </c>
      <c r="T119" s="225">
        <f>S119*H119</f>
        <v>0</v>
      </c>
      <c r="AR119" s="24" t="s">
        <v>159</v>
      </c>
      <c r="AT119" s="24" t="s">
        <v>155</v>
      </c>
      <c r="AU119" s="24" t="s">
        <v>85</v>
      </c>
      <c r="AY119" s="24" t="s">
        <v>153</v>
      </c>
      <c r="BE119" s="226">
        <f>IF(N119="základní",J119,0)</f>
        <v>0</v>
      </c>
      <c r="BF119" s="226">
        <f>IF(N119="snížená",J119,0)</f>
        <v>0</v>
      </c>
      <c r="BG119" s="226">
        <f>IF(N119="zákl. přenesená",J119,0)</f>
        <v>0</v>
      </c>
      <c r="BH119" s="226">
        <f>IF(N119="sníž. přenesená",J119,0)</f>
        <v>0</v>
      </c>
      <c r="BI119" s="226">
        <f>IF(N119="nulová",J119,0)</f>
        <v>0</v>
      </c>
      <c r="BJ119" s="24" t="s">
        <v>75</v>
      </c>
      <c r="BK119" s="226">
        <f>ROUND(I119*H119,2)</f>
        <v>0</v>
      </c>
      <c r="BL119" s="24" t="s">
        <v>159</v>
      </c>
      <c r="BM119" s="24" t="s">
        <v>195</v>
      </c>
    </row>
    <row r="120" s="11" customFormat="1">
      <c r="B120" s="227"/>
      <c r="C120" s="228"/>
      <c r="D120" s="229" t="s">
        <v>161</v>
      </c>
      <c r="E120" s="228"/>
      <c r="F120" s="231" t="s">
        <v>196</v>
      </c>
      <c r="G120" s="228"/>
      <c r="H120" s="232">
        <v>11</v>
      </c>
      <c r="I120" s="233"/>
      <c r="J120" s="228"/>
      <c r="K120" s="228"/>
      <c r="L120" s="234"/>
      <c r="M120" s="235"/>
      <c r="N120" s="236"/>
      <c r="O120" s="236"/>
      <c r="P120" s="236"/>
      <c r="Q120" s="236"/>
      <c r="R120" s="236"/>
      <c r="S120" s="236"/>
      <c r="T120" s="237"/>
      <c r="AT120" s="238" t="s">
        <v>161</v>
      </c>
      <c r="AU120" s="238" t="s">
        <v>85</v>
      </c>
      <c r="AV120" s="11" t="s">
        <v>85</v>
      </c>
      <c r="AW120" s="11" t="s">
        <v>6</v>
      </c>
      <c r="AX120" s="11" t="s">
        <v>75</v>
      </c>
      <c r="AY120" s="238" t="s">
        <v>153</v>
      </c>
    </row>
    <row r="121" s="1" customFormat="1" ht="38.25" customHeight="1">
      <c r="B121" s="46"/>
      <c r="C121" s="215" t="s">
        <v>177</v>
      </c>
      <c r="D121" s="215" t="s">
        <v>155</v>
      </c>
      <c r="E121" s="216" t="s">
        <v>197</v>
      </c>
      <c r="F121" s="217" t="s">
        <v>198</v>
      </c>
      <c r="G121" s="218" t="s">
        <v>83</v>
      </c>
      <c r="H121" s="219">
        <v>5.5</v>
      </c>
      <c r="I121" s="220"/>
      <c r="J121" s="221">
        <f>ROUND(I121*H121,2)</f>
        <v>0</v>
      </c>
      <c r="K121" s="217" t="s">
        <v>158</v>
      </c>
      <c r="L121" s="72"/>
      <c r="M121" s="222" t="s">
        <v>21</v>
      </c>
      <c r="N121" s="223" t="s">
        <v>41</v>
      </c>
      <c r="O121" s="47"/>
      <c r="P121" s="224">
        <f>O121*H121</f>
        <v>0</v>
      </c>
      <c r="Q121" s="224">
        <v>0</v>
      </c>
      <c r="R121" s="224">
        <f>Q121*H121</f>
        <v>0</v>
      </c>
      <c r="S121" s="224">
        <v>0</v>
      </c>
      <c r="T121" s="225">
        <f>S121*H121</f>
        <v>0</v>
      </c>
      <c r="AR121" s="24" t="s">
        <v>159</v>
      </c>
      <c r="AT121" s="24" t="s">
        <v>155</v>
      </c>
      <c r="AU121" s="24" t="s">
        <v>85</v>
      </c>
      <c r="AY121" s="24" t="s">
        <v>153</v>
      </c>
      <c r="BE121" s="226">
        <f>IF(N121="základní",J121,0)</f>
        <v>0</v>
      </c>
      <c r="BF121" s="226">
        <f>IF(N121="snížená",J121,0)</f>
        <v>0</v>
      </c>
      <c r="BG121" s="226">
        <f>IF(N121="zákl. přenesená",J121,0)</f>
        <v>0</v>
      </c>
      <c r="BH121" s="226">
        <f>IF(N121="sníž. přenesená",J121,0)</f>
        <v>0</v>
      </c>
      <c r="BI121" s="226">
        <f>IF(N121="nulová",J121,0)</f>
        <v>0</v>
      </c>
      <c r="BJ121" s="24" t="s">
        <v>75</v>
      </c>
      <c r="BK121" s="226">
        <f>ROUND(I121*H121,2)</f>
        <v>0</v>
      </c>
      <c r="BL121" s="24" t="s">
        <v>159</v>
      </c>
      <c r="BM121" s="24" t="s">
        <v>199</v>
      </c>
    </row>
    <row r="122" s="1" customFormat="1" ht="51" customHeight="1">
      <c r="B122" s="46"/>
      <c r="C122" s="215" t="s">
        <v>200</v>
      </c>
      <c r="D122" s="215" t="s">
        <v>155</v>
      </c>
      <c r="E122" s="216" t="s">
        <v>201</v>
      </c>
      <c r="F122" s="217" t="s">
        <v>202</v>
      </c>
      <c r="G122" s="218" t="s">
        <v>83</v>
      </c>
      <c r="H122" s="219">
        <v>27.5</v>
      </c>
      <c r="I122" s="220"/>
      <c r="J122" s="221">
        <f>ROUND(I122*H122,2)</f>
        <v>0</v>
      </c>
      <c r="K122" s="217" t="s">
        <v>158</v>
      </c>
      <c r="L122" s="72"/>
      <c r="M122" s="222" t="s">
        <v>21</v>
      </c>
      <c r="N122" s="223" t="s">
        <v>41</v>
      </c>
      <c r="O122" s="47"/>
      <c r="P122" s="224">
        <f>O122*H122</f>
        <v>0</v>
      </c>
      <c r="Q122" s="224">
        <v>0</v>
      </c>
      <c r="R122" s="224">
        <f>Q122*H122</f>
        <v>0</v>
      </c>
      <c r="S122" s="224">
        <v>0</v>
      </c>
      <c r="T122" s="225">
        <f>S122*H122</f>
        <v>0</v>
      </c>
      <c r="AR122" s="24" t="s">
        <v>159</v>
      </c>
      <c r="AT122" s="24" t="s">
        <v>155</v>
      </c>
      <c r="AU122" s="24" t="s">
        <v>85</v>
      </c>
      <c r="AY122" s="24" t="s">
        <v>153</v>
      </c>
      <c r="BE122" s="226">
        <f>IF(N122="základní",J122,0)</f>
        <v>0</v>
      </c>
      <c r="BF122" s="226">
        <f>IF(N122="snížená",J122,0)</f>
        <v>0</v>
      </c>
      <c r="BG122" s="226">
        <f>IF(N122="zákl. přenesená",J122,0)</f>
        <v>0</v>
      </c>
      <c r="BH122" s="226">
        <f>IF(N122="sníž. přenesená",J122,0)</f>
        <v>0</v>
      </c>
      <c r="BI122" s="226">
        <f>IF(N122="nulová",J122,0)</f>
        <v>0</v>
      </c>
      <c r="BJ122" s="24" t="s">
        <v>75</v>
      </c>
      <c r="BK122" s="226">
        <f>ROUND(I122*H122,2)</f>
        <v>0</v>
      </c>
      <c r="BL122" s="24" t="s">
        <v>159</v>
      </c>
      <c r="BM122" s="24" t="s">
        <v>203</v>
      </c>
    </row>
    <row r="123" s="11" customFormat="1">
      <c r="B123" s="227"/>
      <c r="C123" s="228"/>
      <c r="D123" s="229" t="s">
        <v>161</v>
      </c>
      <c r="E123" s="228"/>
      <c r="F123" s="231" t="s">
        <v>204</v>
      </c>
      <c r="G123" s="228"/>
      <c r="H123" s="232">
        <v>27.5</v>
      </c>
      <c r="I123" s="233"/>
      <c r="J123" s="228"/>
      <c r="K123" s="228"/>
      <c r="L123" s="234"/>
      <c r="M123" s="235"/>
      <c r="N123" s="236"/>
      <c r="O123" s="236"/>
      <c r="P123" s="236"/>
      <c r="Q123" s="236"/>
      <c r="R123" s="236"/>
      <c r="S123" s="236"/>
      <c r="T123" s="237"/>
      <c r="AT123" s="238" t="s">
        <v>161</v>
      </c>
      <c r="AU123" s="238" t="s">
        <v>85</v>
      </c>
      <c r="AV123" s="11" t="s">
        <v>85</v>
      </c>
      <c r="AW123" s="11" t="s">
        <v>6</v>
      </c>
      <c r="AX123" s="11" t="s">
        <v>75</v>
      </c>
      <c r="AY123" s="238" t="s">
        <v>153</v>
      </c>
    </row>
    <row r="124" s="1" customFormat="1" ht="16.5" customHeight="1">
      <c r="B124" s="46"/>
      <c r="C124" s="215" t="s">
        <v>84</v>
      </c>
      <c r="D124" s="215" t="s">
        <v>155</v>
      </c>
      <c r="E124" s="216" t="s">
        <v>205</v>
      </c>
      <c r="F124" s="217" t="s">
        <v>206</v>
      </c>
      <c r="G124" s="218" t="s">
        <v>83</v>
      </c>
      <c r="H124" s="219">
        <v>5.5</v>
      </c>
      <c r="I124" s="220"/>
      <c r="J124" s="221">
        <f>ROUND(I124*H124,2)</f>
        <v>0</v>
      </c>
      <c r="K124" s="217" t="s">
        <v>158</v>
      </c>
      <c r="L124" s="72"/>
      <c r="M124" s="222" t="s">
        <v>21</v>
      </c>
      <c r="N124" s="223" t="s">
        <v>41</v>
      </c>
      <c r="O124" s="47"/>
      <c r="P124" s="224">
        <f>O124*H124</f>
        <v>0</v>
      </c>
      <c r="Q124" s="224">
        <v>0</v>
      </c>
      <c r="R124" s="224">
        <f>Q124*H124</f>
        <v>0</v>
      </c>
      <c r="S124" s="224">
        <v>0</v>
      </c>
      <c r="T124" s="225">
        <f>S124*H124</f>
        <v>0</v>
      </c>
      <c r="AR124" s="24" t="s">
        <v>159</v>
      </c>
      <c r="AT124" s="24" t="s">
        <v>155</v>
      </c>
      <c r="AU124" s="24" t="s">
        <v>85</v>
      </c>
      <c r="AY124" s="24" t="s">
        <v>153</v>
      </c>
      <c r="BE124" s="226">
        <f>IF(N124="základní",J124,0)</f>
        <v>0</v>
      </c>
      <c r="BF124" s="226">
        <f>IF(N124="snížená",J124,0)</f>
        <v>0</v>
      </c>
      <c r="BG124" s="226">
        <f>IF(N124="zákl. přenesená",J124,0)</f>
        <v>0</v>
      </c>
      <c r="BH124" s="226">
        <f>IF(N124="sníž. přenesená",J124,0)</f>
        <v>0</v>
      </c>
      <c r="BI124" s="226">
        <f>IF(N124="nulová",J124,0)</f>
        <v>0</v>
      </c>
      <c r="BJ124" s="24" t="s">
        <v>75</v>
      </c>
      <c r="BK124" s="226">
        <f>ROUND(I124*H124,2)</f>
        <v>0</v>
      </c>
      <c r="BL124" s="24" t="s">
        <v>159</v>
      </c>
      <c r="BM124" s="24" t="s">
        <v>207</v>
      </c>
    </row>
    <row r="125" s="1" customFormat="1" ht="25.5" customHeight="1">
      <c r="B125" s="46"/>
      <c r="C125" s="215" t="s">
        <v>208</v>
      </c>
      <c r="D125" s="215" t="s">
        <v>155</v>
      </c>
      <c r="E125" s="216" t="s">
        <v>209</v>
      </c>
      <c r="F125" s="217" t="s">
        <v>210</v>
      </c>
      <c r="G125" s="218" t="s">
        <v>176</v>
      </c>
      <c r="H125" s="219">
        <v>9.9000000000000004</v>
      </c>
      <c r="I125" s="220"/>
      <c r="J125" s="221">
        <f>ROUND(I125*H125,2)</f>
        <v>0</v>
      </c>
      <c r="K125" s="217" t="s">
        <v>158</v>
      </c>
      <c r="L125" s="72"/>
      <c r="M125" s="222" t="s">
        <v>21</v>
      </c>
      <c r="N125" s="223" t="s">
        <v>41</v>
      </c>
      <c r="O125" s="47"/>
      <c r="P125" s="224">
        <f>O125*H125</f>
        <v>0</v>
      </c>
      <c r="Q125" s="224">
        <v>0</v>
      </c>
      <c r="R125" s="224">
        <f>Q125*H125</f>
        <v>0</v>
      </c>
      <c r="S125" s="224">
        <v>0</v>
      </c>
      <c r="T125" s="225">
        <f>S125*H125</f>
        <v>0</v>
      </c>
      <c r="AR125" s="24" t="s">
        <v>159</v>
      </c>
      <c r="AT125" s="24" t="s">
        <v>155</v>
      </c>
      <c r="AU125" s="24" t="s">
        <v>85</v>
      </c>
      <c r="AY125" s="24" t="s">
        <v>153</v>
      </c>
      <c r="BE125" s="226">
        <f>IF(N125="základní",J125,0)</f>
        <v>0</v>
      </c>
      <c r="BF125" s="226">
        <f>IF(N125="snížená",J125,0)</f>
        <v>0</v>
      </c>
      <c r="BG125" s="226">
        <f>IF(N125="zákl. přenesená",J125,0)</f>
        <v>0</v>
      </c>
      <c r="BH125" s="226">
        <f>IF(N125="sníž. přenesená",J125,0)</f>
        <v>0</v>
      </c>
      <c r="BI125" s="226">
        <f>IF(N125="nulová",J125,0)</f>
        <v>0</v>
      </c>
      <c r="BJ125" s="24" t="s">
        <v>75</v>
      </c>
      <c r="BK125" s="226">
        <f>ROUND(I125*H125,2)</f>
        <v>0</v>
      </c>
      <c r="BL125" s="24" t="s">
        <v>159</v>
      </c>
      <c r="BM125" s="24" t="s">
        <v>211</v>
      </c>
    </row>
    <row r="126" s="11" customFormat="1">
      <c r="B126" s="227"/>
      <c r="C126" s="228"/>
      <c r="D126" s="229" t="s">
        <v>161</v>
      </c>
      <c r="E126" s="228"/>
      <c r="F126" s="231" t="s">
        <v>212</v>
      </c>
      <c r="G126" s="228"/>
      <c r="H126" s="232">
        <v>9.9000000000000004</v>
      </c>
      <c r="I126" s="233"/>
      <c r="J126" s="228"/>
      <c r="K126" s="228"/>
      <c r="L126" s="234"/>
      <c r="M126" s="235"/>
      <c r="N126" s="236"/>
      <c r="O126" s="236"/>
      <c r="P126" s="236"/>
      <c r="Q126" s="236"/>
      <c r="R126" s="236"/>
      <c r="S126" s="236"/>
      <c r="T126" s="237"/>
      <c r="AT126" s="238" t="s">
        <v>161</v>
      </c>
      <c r="AU126" s="238" t="s">
        <v>85</v>
      </c>
      <c r="AV126" s="11" t="s">
        <v>85</v>
      </c>
      <c r="AW126" s="11" t="s">
        <v>6</v>
      </c>
      <c r="AX126" s="11" t="s">
        <v>75</v>
      </c>
      <c r="AY126" s="238" t="s">
        <v>153</v>
      </c>
    </row>
    <row r="127" s="10" customFormat="1" ht="29.88" customHeight="1">
      <c r="B127" s="199"/>
      <c r="C127" s="200"/>
      <c r="D127" s="201" t="s">
        <v>69</v>
      </c>
      <c r="E127" s="213" t="s">
        <v>164</v>
      </c>
      <c r="F127" s="213" t="s">
        <v>213</v>
      </c>
      <c r="G127" s="200"/>
      <c r="H127" s="200"/>
      <c r="I127" s="203"/>
      <c r="J127" s="214">
        <f>BK127</f>
        <v>0</v>
      </c>
      <c r="K127" s="200"/>
      <c r="L127" s="205"/>
      <c r="M127" s="206"/>
      <c r="N127" s="207"/>
      <c r="O127" s="207"/>
      <c r="P127" s="208">
        <f>SUM(P128:P135)</f>
        <v>0</v>
      </c>
      <c r="Q127" s="207"/>
      <c r="R127" s="208">
        <f>SUM(R128:R135)</f>
        <v>1.031282</v>
      </c>
      <c r="S127" s="207"/>
      <c r="T127" s="209">
        <f>SUM(T128:T135)</f>
        <v>0</v>
      </c>
      <c r="AR127" s="210" t="s">
        <v>75</v>
      </c>
      <c r="AT127" s="211" t="s">
        <v>69</v>
      </c>
      <c r="AU127" s="211" t="s">
        <v>75</v>
      </c>
      <c r="AY127" s="210" t="s">
        <v>153</v>
      </c>
      <c r="BK127" s="212">
        <f>SUM(BK128:BK135)</f>
        <v>0</v>
      </c>
    </row>
    <row r="128" s="1" customFormat="1" ht="25.5" customHeight="1">
      <c r="B128" s="46"/>
      <c r="C128" s="215" t="s">
        <v>214</v>
      </c>
      <c r="D128" s="215" t="s">
        <v>155</v>
      </c>
      <c r="E128" s="216" t="s">
        <v>215</v>
      </c>
      <c r="F128" s="217" t="s">
        <v>216</v>
      </c>
      <c r="G128" s="218" t="s">
        <v>92</v>
      </c>
      <c r="H128" s="219">
        <v>0.12</v>
      </c>
      <c r="I128" s="220"/>
      <c r="J128" s="221">
        <f>ROUND(I128*H128,2)</f>
        <v>0</v>
      </c>
      <c r="K128" s="217" t="s">
        <v>158</v>
      </c>
      <c r="L128" s="72"/>
      <c r="M128" s="222" t="s">
        <v>21</v>
      </c>
      <c r="N128" s="223" t="s">
        <v>41</v>
      </c>
      <c r="O128" s="47"/>
      <c r="P128" s="224">
        <f>O128*H128</f>
        <v>0</v>
      </c>
      <c r="Q128" s="224">
        <v>0.12335</v>
      </c>
      <c r="R128" s="224">
        <f>Q128*H128</f>
        <v>0.014801999999999999</v>
      </c>
      <c r="S128" s="224">
        <v>0</v>
      </c>
      <c r="T128" s="225">
        <f>S128*H128</f>
        <v>0</v>
      </c>
      <c r="AR128" s="24" t="s">
        <v>159</v>
      </c>
      <c r="AT128" s="24" t="s">
        <v>155</v>
      </c>
      <c r="AU128" s="24" t="s">
        <v>85</v>
      </c>
      <c r="AY128" s="24" t="s">
        <v>153</v>
      </c>
      <c r="BE128" s="226">
        <f>IF(N128="základní",J128,0)</f>
        <v>0</v>
      </c>
      <c r="BF128" s="226">
        <f>IF(N128="snížená",J128,0)</f>
        <v>0</v>
      </c>
      <c r="BG128" s="226">
        <f>IF(N128="zákl. přenesená",J128,0)</f>
        <v>0</v>
      </c>
      <c r="BH128" s="226">
        <f>IF(N128="sníž. přenesená",J128,0)</f>
        <v>0</v>
      </c>
      <c r="BI128" s="226">
        <f>IF(N128="nulová",J128,0)</f>
        <v>0</v>
      </c>
      <c r="BJ128" s="24" t="s">
        <v>75</v>
      </c>
      <c r="BK128" s="226">
        <f>ROUND(I128*H128,2)</f>
        <v>0</v>
      </c>
      <c r="BL128" s="24" t="s">
        <v>159</v>
      </c>
      <c r="BM128" s="24" t="s">
        <v>217</v>
      </c>
    </row>
    <row r="129" s="13" customFormat="1">
      <c r="B129" s="262"/>
      <c r="C129" s="263"/>
      <c r="D129" s="229" t="s">
        <v>161</v>
      </c>
      <c r="E129" s="264" t="s">
        <v>21</v>
      </c>
      <c r="F129" s="265" t="s">
        <v>218</v>
      </c>
      <c r="G129" s="263"/>
      <c r="H129" s="264" t="s">
        <v>21</v>
      </c>
      <c r="I129" s="266"/>
      <c r="J129" s="263"/>
      <c r="K129" s="263"/>
      <c r="L129" s="267"/>
      <c r="M129" s="268"/>
      <c r="N129" s="269"/>
      <c r="O129" s="269"/>
      <c r="P129" s="269"/>
      <c r="Q129" s="269"/>
      <c r="R129" s="269"/>
      <c r="S129" s="269"/>
      <c r="T129" s="270"/>
      <c r="AT129" s="271" t="s">
        <v>161</v>
      </c>
      <c r="AU129" s="271" t="s">
        <v>85</v>
      </c>
      <c r="AV129" s="13" t="s">
        <v>75</v>
      </c>
      <c r="AW129" s="13" t="s">
        <v>33</v>
      </c>
      <c r="AX129" s="13" t="s">
        <v>70</v>
      </c>
      <c r="AY129" s="271" t="s">
        <v>153</v>
      </c>
    </row>
    <row r="130" s="11" customFormat="1">
      <c r="B130" s="227"/>
      <c r="C130" s="228"/>
      <c r="D130" s="229" t="s">
        <v>161</v>
      </c>
      <c r="E130" s="230" t="s">
        <v>21</v>
      </c>
      <c r="F130" s="231" t="s">
        <v>219</v>
      </c>
      <c r="G130" s="228"/>
      <c r="H130" s="232">
        <v>0.12</v>
      </c>
      <c r="I130" s="233"/>
      <c r="J130" s="228"/>
      <c r="K130" s="228"/>
      <c r="L130" s="234"/>
      <c r="M130" s="235"/>
      <c r="N130" s="236"/>
      <c r="O130" s="236"/>
      <c r="P130" s="236"/>
      <c r="Q130" s="236"/>
      <c r="R130" s="236"/>
      <c r="S130" s="236"/>
      <c r="T130" s="237"/>
      <c r="AT130" s="238" t="s">
        <v>161</v>
      </c>
      <c r="AU130" s="238" t="s">
        <v>85</v>
      </c>
      <c r="AV130" s="11" t="s">
        <v>85</v>
      </c>
      <c r="AW130" s="11" t="s">
        <v>33</v>
      </c>
      <c r="AX130" s="11" t="s">
        <v>75</v>
      </c>
      <c r="AY130" s="238" t="s">
        <v>153</v>
      </c>
    </row>
    <row r="131" s="1" customFormat="1" ht="25.5" customHeight="1">
      <c r="B131" s="46"/>
      <c r="C131" s="215" t="s">
        <v>220</v>
      </c>
      <c r="D131" s="215" t="s">
        <v>155</v>
      </c>
      <c r="E131" s="216" t="s">
        <v>221</v>
      </c>
      <c r="F131" s="217" t="s">
        <v>222</v>
      </c>
      <c r="G131" s="218" t="s">
        <v>92</v>
      </c>
      <c r="H131" s="219">
        <v>8</v>
      </c>
      <c r="I131" s="220"/>
      <c r="J131" s="221">
        <f>ROUND(I131*H131,2)</f>
        <v>0</v>
      </c>
      <c r="K131" s="217" t="s">
        <v>158</v>
      </c>
      <c r="L131" s="72"/>
      <c r="M131" s="222" t="s">
        <v>21</v>
      </c>
      <c r="N131" s="223" t="s">
        <v>41</v>
      </c>
      <c r="O131" s="47"/>
      <c r="P131" s="224">
        <f>O131*H131</f>
        <v>0</v>
      </c>
      <c r="Q131" s="224">
        <v>0.12706000000000001</v>
      </c>
      <c r="R131" s="224">
        <f>Q131*H131</f>
        <v>1.0164800000000001</v>
      </c>
      <c r="S131" s="224">
        <v>0</v>
      </c>
      <c r="T131" s="225">
        <f>S131*H131</f>
        <v>0</v>
      </c>
      <c r="AR131" s="24" t="s">
        <v>159</v>
      </c>
      <c r="AT131" s="24" t="s">
        <v>155</v>
      </c>
      <c r="AU131" s="24" t="s">
        <v>85</v>
      </c>
      <c r="AY131" s="24" t="s">
        <v>153</v>
      </c>
      <c r="BE131" s="226">
        <f>IF(N131="základní",J131,0)</f>
        <v>0</v>
      </c>
      <c r="BF131" s="226">
        <f>IF(N131="snížená",J131,0)</f>
        <v>0</v>
      </c>
      <c r="BG131" s="226">
        <f>IF(N131="zákl. přenesená",J131,0)</f>
        <v>0</v>
      </c>
      <c r="BH131" s="226">
        <f>IF(N131="sníž. přenesená",J131,0)</f>
        <v>0</v>
      </c>
      <c r="BI131" s="226">
        <f>IF(N131="nulová",J131,0)</f>
        <v>0</v>
      </c>
      <c r="BJ131" s="24" t="s">
        <v>75</v>
      </c>
      <c r="BK131" s="226">
        <f>ROUND(I131*H131,2)</f>
        <v>0</v>
      </c>
      <c r="BL131" s="24" t="s">
        <v>159</v>
      </c>
      <c r="BM131" s="24" t="s">
        <v>223</v>
      </c>
    </row>
    <row r="132" s="13" customFormat="1">
      <c r="B132" s="262"/>
      <c r="C132" s="263"/>
      <c r="D132" s="229" t="s">
        <v>161</v>
      </c>
      <c r="E132" s="264" t="s">
        <v>21</v>
      </c>
      <c r="F132" s="265" t="s">
        <v>224</v>
      </c>
      <c r="G132" s="263"/>
      <c r="H132" s="264" t="s">
        <v>21</v>
      </c>
      <c r="I132" s="266"/>
      <c r="J132" s="263"/>
      <c r="K132" s="263"/>
      <c r="L132" s="267"/>
      <c r="M132" s="268"/>
      <c r="N132" s="269"/>
      <c r="O132" s="269"/>
      <c r="P132" s="269"/>
      <c r="Q132" s="269"/>
      <c r="R132" s="269"/>
      <c r="S132" s="269"/>
      <c r="T132" s="270"/>
      <c r="AT132" s="271" t="s">
        <v>161</v>
      </c>
      <c r="AU132" s="271" t="s">
        <v>85</v>
      </c>
      <c r="AV132" s="13" t="s">
        <v>75</v>
      </c>
      <c r="AW132" s="13" t="s">
        <v>33</v>
      </c>
      <c r="AX132" s="13" t="s">
        <v>70</v>
      </c>
      <c r="AY132" s="271" t="s">
        <v>153</v>
      </c>
    </row>
    <row r="133" s="11" customFormat="1">
      <c r="B133" s="227"/>
      <c r="C133" s="228"/>
      <c r="D133" s="229" t="s">
        <v>161</v>
      </c>
      <c r="E133" s="230" t="s">
        <v>21</v>
      </c>
      <c r="F133" s="231" t="s">
        <v>225</v>
      </c>
      <c r="G133" s="228"/>
      <c r="H133" s="232">
        <v>4</v>
      </c>
      <c r="I133" s="233"/>
      <c r="J133" s="228"/>
      <c r="K133" s="228"/>
      <c r="L133" s="234"/>
      <c r="M133" s="235"/>
      <c r="N133" s="236"/>
      <c r="O133" s="236"/>
      <c r="P133" s="236"/>
      <c r="Q133" s="236"/>
      <c r="R133" s="236"/>
      <c r="S133" s="236"/>
      <c r="T133" s="237"/>
      <c r="AT133" s="238" t="s">
        <v>161</v>
      </c>
      <c r="AU133" s="238" t="s">
        <v>85</v>
      </c>
      <c r="AV133" s="11" t="s">
        <v>85</v>
      </c>
      <c r="AW133" s="11" t="s">
        <v>33</v>
      </c>
      <c r="AX133" s="11" t="s">
        <v>70</v>
      </c>
      <c r="AY133" s="238" t="s">
        <v>153</v>
      </c>
    </row>
    <row r="134" s="11" customFormat="1">
      <c r="B134" s="227"/>
      <c r="C134" s="228"/>
      <c r="D134" s="229" t="s">
        <v>161</v>
      </c>
      <c r="E134" s="230" t="s">
        <v>21</v>
      </c>
      <c r="F134" s="231" t="s">
        <v>226</v>
      </c>
      <c r="G134" s="228"/>
      <c r="H134" s="232">
        <v>4</v>
      </c>
      <c r="I134" s="233"/>
      <c r="J134" s="228"/>
      <c r="K134" s="228"/>
      <c r="L134" s="234"/>
      <c r="M134" s="235"/>
      <c r="N134" s="236"/>
      <c r="O134" s="236"/>
      <c r="P134" s="236"/>
      <c r="Q134" s="236"/>
      <c r="R134" s="236"/>
      <c r="S134" s="236"/>
      <c r="T134" s="237"/>
      <c r="AT134" s="238" t="s">
        <v>161</v>
      </c>
      <c r="AU134" s="238" t="s">
        <v>85</v>
      </c>
      <c r="AV134" s="11" t="s">
        <v>85</v>
      </c>
      <c r="AW134" s="11" t="s">
        <v>33</v>
      </c>
      <c r="AX134" s="11" t="s">
        <v>70</v>
      </c>
      <c r="AY134" s="238" t="s">
        <v>153</v>
      </c>
    </row>
    <row r="135" s="14" customFormat="1">
      <c r="B135" s="272"/>
      <c r="C135" s="273"/>
      <c r="D135" s="229" t="s">
        <v>161</v>
      </c>
      <c r="E135" s="274" t="s">
        <v>21</v>
      </c>
      <c r="F135" s="275" t="s">
        <v>227</v>
      </c>
      <c r="G135" s="273"/>
      <c r="H135" s="276">
        <v>8</v>
      </c>
      <c r="I135" s="277"/>
      <c r="J135" s="273"/>
      <c r="K135" s="273"/>
      <c r="L135" s="278"/>
      <c r="M135" s="279"/>
      <c r="N135" s="280"/>
      <c r="O135" s="280"/>
      <c r="P135" s="280"/>
      <c r="Q135" s="280"/>
      <c r="R135" s="280"/>
      <c r="S135" s="280"/>
      <c r="T135" s="281"/>
      <c r="AT135" s="282" t="s">
        <v>161</v>
      </c>
      <c r="AU135" s="282" t="s">
        <v>85</v>
      </c>
      <c r="AV135" s="14" t="s">
        <v>159</v>
      </c>
      <c r="AW135" s="14" t="s">
        <v>33</v>
      </c>
      <c r="AX135" s="14" t="s">
        <v>75</v>
      </c>
      <c r="AY135" s="282" t="s">
        <v>153</v>
      </c>
    </row>
    <row r="136" s="10" customFormat="1" ht="29.88" customHeight="1">
      <c r="B136" s="199"/>
      <c r="C136" s="200"/>
      <c r="D136" s="201" t="s">
        <v>69</v>
      </c>
      <c r="E136" s="213" t="s">
        <v>228</v>
      </c>
      <c r="F136" s="213" t="s">
        <v>229</v>
      </c>
      <c r="G136" s="200"/>
      <c r="H136" s="200"/>
      <c r="I136" s="203"/>
      <c r="J136" s="214">
        <f>BK136</f>
        <v>0</v>
      </c>
      <c r="K136" s="200"/>
      <c r="L136" s="205"/>
      <c r="M136" s="206"/>
      <c r="N136" s="207"/>
      <c r="O136" s="207"/>
      <c r="P136" s="208">
        <f>SUM(P137:P168)</f>
        <v>0</v>
      </c>
      <c r="Q136" s="207"/>
      <c r="R136" s="208">
        <f>SUM(R137:R168)</f>
        <v>5.0678557300000007</v>
      </c>
      <c r="S136" s="207"/>
      <c r="T136" s="209">
        <f>SUM(T137:T168)</f>
        <v>0</v>
      </c>
      <c r="AR136" s="210" t="s">
        <v>75</v>
      </c>
      <c r="AT136" s="211" t="s">
        <v>69</v>
      </c>
      <c r="AU136" s="211" t="s">
        <v>75</v>
      </c>
      <c r="AY136" s="210" t="s">
        <v>153</v>
      </c>
      <c r="BK136" s="212">
        <f>SUM(BK137:BK168)</f>
        <v>0</v>
      </c>
    </row>
    <row r="137" s="1" customFormat="1" ht="16.5" customHeight="1">
      <c r="B137" s="46"/>
      <c r="C137" s="215" t="s">
        <v>230</v>
      </c>
      <c r="D137" s="215" t="s">
        <v>155</v>
      </c>
      <c r="E137" s="216" t="s">
        <v>231</v>
      </c>
      <c r="F137" s="217" t="s">
        <v>232</v>
      </c>
      <c r="G137" s="218" t="s">
        <v>92</v>
      </c>
      <c r="H137" s="219">
        <v>0.71999999999999997</v>
      </c>
      <c r="I137" s="220"/>
      <c r="J137" s="221">
        <f>ROUND(I137*H137,2)</f>
        <v>0</v>
      </c>
      <c r="K137" s="217" t="s">
        <v>158</v>
      </c>
      <c r="L137" s="72"/>
      <c r="M137" s="222" t="s">
        <v>21</v>
      </c>
      <c r="N137" s="223" t="s">
        <v>41</v>
      </c>
      <c r="O137" s="47"/>
      <c r="P137" s="224">
        <f>O137*H137</f>
        <v>0</v>
      </c>
      <c r="Q137" s="224">
        <v>0.029600000000000001</v>
      </c>
      <c r="R137" s="224">
        <f>Q137*H137</f>
        <v>0.021312000000000001</v>
      </c>
      <c r="S137" s="224">
        <v>0</v>
      </c>
      <c r="T137" s="225">
        <f>S137*H137</f>
        <v>0</v>
      </c>
      <c r="AR137" s="24" t="s">
        <v>159</v>
      </c>
      <c r="AT137" s="24" t="s">
        <v>155</v>
      </c>
      <c r="AU137" s="24" t="s">
        <v>85</v>
      </c>
      <c r="AY137" s="24" t="s">
        <v>153</v>
      </c>
      <c r="BE137" s="226">
        <f>IF(N137="základní",J137,0)</f>
        <v>0</v>
      </c>
      <c r="BF137" s="226">
        <f>IF(N137="snížená",J137,0)</f>
        <v>0</v>
      </c>
      <c r="BG137" s="226">
        <f>IF(N137="zákl. přenesená",J137,0)</f>
        <v>0</v>
      </c>
      <c r="BH137" s="226">
        <f>IF(N137="sníž. přenesená",J137,0)</f>
        <v>0</v>
      </c>
      <c r="BI137" s="226">
        <f>IF(N137="nulová",J137,0)</f>
        <v>0</v>
      </c>
      <c r="BJ137" s="24" t="s">
        <v>75</v>
      </c>
      <c r="BK137" s="226">
        <f>ROUND(I137*H137,2)</f>
        <v>0</v>
      </c>
      <c r="BL137" s="24" t="s">
        <v>159</v>
      </c>
      <c r="BM137" s="24" t="s">
        <v>233</v>
      </c>
    </row>
    <row r="138" s="11" customFormat="1">
      <c r="B138" s="227"/>
      <c r="C138" s="228"/>
      <c r="D138" s="229" t="s">
        <v>161</v>
      </c>
      <c r="E138" s="230" t="s">
        <v>21</v>
      </c>
      <c r="F138" s="231" t="s">
        <v>234</v>
      </c>
      <c r="G138" s="228"/>
      <c r="H138" s="232">
        <v>0.71999999999999997</v>
      </c>
      <c r="I138" s="233"/>
      <c r="J138" s="228"/>
      <c r="K138" s="228"/>
      <c r="L138" s="234"/>
      <c r="M138" s="235"/>
      <c r="N138" s="236"/>
      <c r="O138" s="236"/>
      <c r="P138" s="236"/>
      <c r="Q138" s="236"/>
      <c r="R138" s="236"/>
      <c r="S138" s="236"/>
      <c r="T138" s="237"/>
      <c r="AT138" s="238" t="s">
        <v>161</v>
      </c>
      <c r="AU138" s="238" t="s">
        <v>85</v>
      </c>
      <c r="AV138" s="11" t="s">
        <v>85</v>
      </c>
      <c r="AW138" s="11" t="s">
        <v>33</v>
      </c>
      <c r="AX138" s="11" t="s">
        <v>75</v>
      </c>
      <c r="AY138" s="238" t="s">
        <v>153</v>
      </c>
    </row>
    <row r="139" s="1" customFormat="1" ht="25.5" customHeight="1">
      <c r="B139" s="46"/>
      <c r="C139" s="215" t="s">
        <v>10</v>
      </c>
      <c r="D139" s="215" t="s">
        <v>155</v>
      </c>
      <c r="E139" s="216" t="s">
        <v>235</v>
      </c>
      <c r="F139" s="217" t="s">
        <v>236</v>
      </c>
      <c r="G139" s="218" t="s">
        <v>92</v>
      </c>
      <c r="H139" s="219">
        <v>40.32</v>
      </c>
      <c r="I139" s="220"/>
      <c r="J139" s="221">
        <f>ROUND(I139*H139,2)</f>
        <v>0</v>
      </c>
      <c r="K139" s="217" t="s">
        <v>158</v>
      </c>
      <c r="L139" s="72"/>
      <c r="M139" s="222" t="s">
        <v>21</v>
      </c>
      <c r="N139" s="223" t="s">
        <v>41</v>
      </c>
      <c r="O139" s="47"/>
      <c r="P139" s="224">
        <f>O139*H139</f>
        <v>0</v>
      </c>
      <c r="Q139" s="224">
        <v>0</v>
      </c>
      <c r="R139" s="224">
        <f>Q139*H139</f>
        <v>0</v>
      </c>
      <c r="S139" s="224">
        <v>0</v>
      </c>
      <c r="T139" s="225">
        <f>S139*H139</f>
        <v>0</v>
      </c>
      <c r="AR139" s="24" t="s">
        <v>159</v>
      </c>
      <c r="AT139" s="24" t="s">
        <v>155</v>
      </c>
      <c r="AU139" s="24" t="s">
        <v>85</v>
      </c>
      <c r="AY139" s="24" t="s">
        <v>153</v>
      </c>
      <c r="BE139" s="226">
        <f>IF(N139="základní",J139,0)</f>
        <v>0</v>
      </c>
      <c r="BF139" s="226">
        <f>IF(N139="snížená",J139,0)</f>
        <v>0</v>
      </c>
      <c r="BG139" s="226">
        <f>IF(N139="zákl. přenesená",J139,0)</f>
        <v>0</v>
      </c>
      <c r="BH139" s="226">
        <f>IF(N139="sníž. přenesená",J139,0)</f>
        <v>0</v>
      </c>
      <c r="BI139" s="226">
        <f>IF(N139="nulová",J139,0)</f>
        <v>0</v>
      </c>
      <c r="BJ139" s="24" t="s">
        <v>75</v>
      </c>
      <c r="BK139" s="226">
        <f>ROUND(I139*H139,2)</f>
        <v>0</v>
      </c>
      <c r="BL139" s="24" t="s">
        <v>159</v>
      </c>
      <c r="BM139" s="24" t="s">
        <v>237</v>
      </c>
    </row>
    <row r="140" s="11" customFormat="1">
      <c r="B140" s="227"/>
      <c r="C140" s="228"/>
      <c r="D140" s="229" t="s">
        <v>161</v>
      </c>
      <c r="E140" s="230" t="s">
        <v>21</v>
      </c>
      <c r="F140" s="231" t="s">
        <v>238</v>
      </c>
      <c r="G140" s="228"/>
      <c r="H140" s="232">
        <v>40.32</v>
      </c>
      <c r="I140" s="233"/>
      <c r="J140" s="228"/>
      <c r="K140" s="228"/>
      <c r="L140" s="234"/>
      <c r="M140" s="235"/>
      <c r="N140" s="236"/>
      <c r="O140" s="236"/>
      <c r="P140" s="236"/>
      <c r="Q140" s="236"/>
      <c r="R140" s="236"/>
      <c r="S140" s="236"/>
      <c r="T140" s="237"/>
      <c r="AT140" s="238" t="s">
        <v>161</v>
      </c>
      <c r="AU140" s="238" t="s">
        <v>85</v>
      </c>
      <c r="AV140" s="11" t="s">
        <v>85</v>
      </c>
      <c r="AW140" s="11" t="s">
        <v>33</v>
      </c>
      <c r="AX140" s="11" t="s">
        <v>75</v>
      </c>
      <c r="AY140" s="238" t="s">
        <v>153</v>
      </c>
    </row>
    <row r="141" s="1" customFormat="1" ht="25.5" customHeight="1">
      <c r="B141" s="46"/>
      <c r="C141" s="215" t="s">
        <v>239</v>
      </c>
      <c r="D141" s="215" t="s">
        <v>155</v>
      </c>
      <c r="E141" s="216" t="s">
        <v>240</v>
      </c>
      <c r="F141" s="217" t="s">
        <v>241</v>
      </c>
      <c r="G141" s="218" t="s">
        <v>92</v>
      </c>
      <c r="H141" s="219">
        <v>127.631</v>
      </c>
      <c r="I141" s="220"/>
      <c r="J141" s="221">
        <f>ROUND(I141*H141,2)</f>
        <v>0</v>
      </c>
      <c r="K141" s="217" t="s">
        <v>158</v>
      </c>
      <c r="L141" s="72"/>
      <c r="M141" s="222" t="s">
        <v>21</v>
      </c>
      <c r="N141" s="223" t="s">
        <v>41</v>
      </c>
      <c r="O141" s="47"/>
      <c r="P141" s="224">
        <f>O141*H141</f>
        <v>0</v>
      </c>
      <c r="Q141" s="224">
        <v>0.0073499999999999998</v>
      </c>
      <c r="R141" s="224">
        <f>Q141*H141</f>
        <v>0.93808784999999995</v>
      </c>
      <c r="S141" s="224">
        <v>0</v>
      </c>
      <c r="T141" s="225">
        <f>S141*H141</f>
        <v>0</v>
      </c>
      <c r="AR141" s="24" t="s">
        <v>159</v>
      </c>
      <c r="AT141" s="24" t="s">
        <v>155</v>
      </c>
      <c r="AU141" s="24" t="s">
        <v>85</v>
      </c>
      <c r="AY141" s="24" t="s">
        <v>153</v>
      </c>
      <c r="BE141" s="226">
        <f>IF(N141="základní",J141,0)</f>
        <v>0</v>
      </c>
      <c r="BF141" s="226">
        <f>IF(N141="snížená",J141,0)</f>
        <v>0</v>
      </c>
      <c r="BG141" s="226">
        <f>IF(N141="zákl. přenesená",J141,0)</f>
        <v>0</v>
      </c>
      <c r="BH141" s="226">
        <f>IF(N141="sníž. přenesená",J141,0)</f>
        <v>0</v>
      </c>
      <c r="BI141" s="226">
        <f>IF(N141="nulová",J141,0)</f>
        <v>0</v>
      </c>
      <c r="BJ141" s="24" t="s">
        <v>75</v>
      </c>
      <c r="BK141" s="226">
        <f>ROUND(I141*H141,2)</f>
        <v>0</v>
      </c>
      <c r="BL141" s="24" t="s">
        <v>159</v>
      </c>
      <c r="BM141" s="24" t="s">
        <v>242</v>
      </c>
    </row>
    <row r="142" s="1" customFormat="1" ht="25.5" customHeight="1">
      <c r="B142" s="46"/>
      <c r="C142" s="215" t="s">
        <v>243</v>
      </c>
      <c r="D142" s="215" t="s">
        <v>155</v>
      </c>
      <c r="E142" s="216" t="s">
        <v>244</v>
      </c>
      <c r="F142" s="217" t="s">
        <v>245</v>
      </c>
      <c r="G142" s="218" t="s">
        <v>92</v>
      </c>
      <c r="H142" s="219">
        <v>127.631</v>
      </c>
      <c r="I142" s="220"/>
      <c r="J142" s="221">
        <f>ROUND(I142*H142,2)</f>
        <v>0</v>
      </c>
      <c r="K142" s="217" t="s">
        <v>158</v>
      </c>
      <c r="L142" s="72"/>
      <c r="M142" s="222" t="s">
        <v>21</v>
      </c>
      <c r="N142" s="223" t="s">
        <v>41</v>
      </c>
      <c r="O142" s="47"/>
      <c r="P142" s="224">
        <f>O142*H142</f>
        <v>0</v>
      </c>
      <c r="Q142" s="224">
        <v>0.015400000000000001</v>
      </c>
      <c r="R142" s="224">
        <f>Q142*H142</f>
        <v>1.9655174</v>
      </c>
      <c r="S142" s="224">
        <v>0</v>
      </c>
      <c r="T142" s="225">
        <f>S142*H142</f>
        <v>0</v>
      </c>
      <c r="AR142" s="24" t="s">
        <v>159</v>
      </c>
      <c r="AT142" s="24" t="s">
        <v>155</v>
      </c>
      <c r="AU142" s="24" t="s">
        <v>85</v>
      </c>
      <c r="AY142" s="24" t="s">
        <v>153</v>
      </c>
      <c r="BE142" s="226">
        <f>IF(N142="základní",J142,0)</f>
        <v>0</v>
      </c>
      <c r="BF142" s="226">
        <f>IF(N142="snížená",J142,0)</f>
        <v>0</v>
      </c>
      <c r="BG142" s="226">
        <f>IF(N142="zákl. přenesená",J142,0)</f>
        <v>0</v>
      </c>
      <c r="BH142" s="226">
        <f>IF(N142="sníž. přenesená",J142,0)</f>
        <v>0</v>
      </c>
      <c r="BI142" s="226">
        <f>IF(N142="nulová",J142,0)</f>
        <v>0</v>
      </c>
      <c r="BJ142" s="24" t="s">
        <v>75</v>
      </c>
      <c r="BK142" s="226">
        <f>ROUND(I142*H142,2)</f>
        <v>0</v>
      </c>
      <c r="BL142" s="24" t="s">
        <v>159</v>
      </c>
      <c r="BM142" s="24" t="s">
        <v>246</v>
      </c>
    </row>
    <row r="143" s="11" customFormat="1">
      <c r="B143" s="227"/>
      <c r="C143" s="228"/>
      <c r="D143" s="229" t="s">
        <v>161</v>
      </c>
      <c r="E143" s="230" t="s">
        <v>21</v>
      </c>
      <c r="F143" s="231" t="s">
        <v>247</v>
      </c>
      <c r="G143" s="228"/>
      <c r="H143" s="232">
        <v>127.631</v>
      </c>
      <c r="I143" s="233"/>
      <c r="J143" s="228"/>
      <c r="K143" s="228"/>
      <c r="L143" s="234"/>
      <c r="M143" s="235"/>
      <c r="N143" s="236"/>
      <c r="O143" s="236"/>
      <c r="P143" s="236"/>
      <c r="Q143" s="236"/>
      <c r="R143" s="236"/>
      <c r="S143" s="236"/>
      <c r="T143" s="237"/>
      <c r="AT143" s="238" t="s">
        <v>161</v>
      </c>
      <c r="AU143" s="238" t="s">
        <v>85</v>
      </c>
      <c r="AV143" s="11" t="s">
        <v>85</v>
      </c>
      <c r="AW143" s="11" t="s">
        <v>33</v>
      </c>
      <c r="AX143" s="11" t="s">
        <v>75</v>
      </c>
      <c r="AY143" s="238" t="s">
        <v>153</v>
      </c>
    </row>
    <row r="144" s="1" customFormat="1" ht="25.5" customHeight="1">
      <c r="B144" s="46"/>
      <c r="C144" s="215" t="s">
        <v>248</v>
      </c>
      <c r="D144" s="215" t="s">
        <v>155</v>
      </c>
      <c r="E144" s="216" t="s">
        <v>249</v>
      </c>
      <c r="F144" s="217" t="s">
        <v>250</v>
      </c>
      <c r="G144" s="218" t="s">
        <v>92</v>
      </c>
      <c r="H144" s="219">
        <v>127.631</v>
      </c>
      <c r="I144" s="220"/>
      <c r="J144" s="221">
        <f>ROUND(I144*H144,2)</f>
        <v>0</v>
      </c>
      <c r="K144" s="217" t="s">
        <v>158</v>
      </c>
      <c r="L144" s="72"/>
      <c r="M144" s="222" t="s">
        <v>21</v>
      </c>
      <c r="N144" s="223" t="s">
        <v>41</v>
      </c>
      <c r="O144" s="47"/>
      <c r="P144" s="224">
        <f>O144*H144</f>
        <v>0</v>
      </c>
      <c r="Q144" s="224">
        <v>0.0079000000000000008</v>
      </c>
      <c r="R144" s="224">
        <f>Q144*H144</f>
        <v>1.0082849</v>
      </c>
      <c r="S144" s="224">
        <v>0</v>
      </c>
      <c r="T144" s="225">
        <f>S144*H144</f>
        <v>0</v>
      </c>
      <c r="AR144" s="24" t="s">
        <v>159</v>
      </c>
      <c r="AT144" s="24" t="s">
        <v>155</v>
      </c>
      <c r="AU144" s="24" t="s">
        <v>85</v>
      </c>
      <c r="AY144" s="24" t="s">
        <v>153</v>
      </c>
      <c r="BE144" s="226">
        <f>IF(N144="základní",J144,0)</f>
        <v>0</v>
      </c>
      <c r="BF144" s="226">
        <f>IF(N144="snížená",J144,0)</f>
        <v>0</v>
      </c>
      <c r="BG144" s="226">
        <f>IF(N144="zákl. přenesená",J144,0)</f>
        <v>0</v>
      </c>
      <c r="BH144" s="226">
        <f>IF(N144="sníž. přenesená",J144,0)</f>
        <v>0</v>
      </c>
      <c r="BI144" s="226">
        <f>IF(N144="nulová",J144,0)</f>
        <v>0</v>
      </c>
      <c r="BJ144" s="24" t="s">
        <v>75</v>
      </c>
      <c r="BK144" s="226">
        <f>ROUND(I144*H144,2)</f>
        <v>0</v>
      </c>
      <c r="BL144" s="24" t="s">
        <v>159</v>
      </c>
      <c r="BM144" s="24" t="s">
        <v>251</v>
      </c>
    </row>
    <row r="145" s="13" customFormat="1">
      <c r="B145" s="262"/>
      <c r="C145" s="263"/>
      <c r="D145" s="229" t="s">
        <v>161</v>
      </c>
      <c r="E145" s="264" t="s">
        <v>21</v>
      </c>
      <c r="F145" s="265" t="s">
        <v>252</v>
      </c>
      <c r="G145" s="263"/>
      <c r="H145" s="264" t="s">
        <v>21</v>
      </c>
      <c r="I145" s="266"/>
      <c r="J145" s="263"/>
      <c r="K145" s="263"/>
      <c r="L145" s="267"/>
      <c r="M145" s="268"/>
      <c r="N145" s="269"/>
      <c r="O145" s="269"/>
      <c r="P145" s="269"/>
      <c r="Q145" s="269"/>
      <c r="R145" s="269"/>
      <c r="S145" s="269"/>
      <c r="T145" s="270"/>
      <c r="AT145" s="271" t="s">
        <v>161</v>
      </c>
      <c r="AU145" s="271" t="s">
        <v>85</v>
      </c>
      <c r="AV145" s="13" t="s">
        <v>75</v>
      </c>
      <c r="AW145" s="13" t="s">
        <v>33</v>
      </c>
      <c r="AX145" s="13" t="s">
        <v>70</v>
      </c>
      <c r="AY145" s="271" t="s">
        <v>153</v>
      </c>
    </row>
    <row r="146" s="11" customFormat="1">
      <c r="B146" s="227"/>
      <c r="C146" s="228"/>
      <c r="D146" s="229" t="s">
        <v>161</v>
      </c>
      <c r="E146" s="230" t="s">
        <v>21</v>
      </c>
      <c r="F146" s="231" t="s">
        <v>90</v>
      </c>
      <c r="G146" s="228"/>
      <c r="H146" s="232">
        <v>127.631</v>
      </c>
      <c r="I146" s="233"/>
      <c r="J146" s="228"/>
      <c r="K146" s="228"/>
      <c r="L146" s="234"/>
      <c r="M146" s="235"/>
      <c r="N146" s="236"/>
      <c r="O146" s="236"/>
      <c r="P146" s="236"/>
      <c r="Q146" s="236"/>
      <c r="R146" s="236"/>
      <c r="S146" s="236"/>
      <c r="T146" s="237"/>
      <c r="AT146" s="238" t="s">
        <v>161</v>
      </c>
      <c r="AU146" s="238" t="s">
        <v>85</v>
      </c>
      <c r="AV146" s="11" t="s">
        <v>85</v>
      </c>
      <c r="AW146" s="11" t="s">
        <v>33</v>
      </c>
      <c r="AX146" s="11" t="s">
        <v>75</v>
      </c>
      <c r="AY146" s="238" t="s">
        <v>153</v>
      </c>
    </row>
    <row r="147" s="1" customFormat="1" ht="25.5" customHeight="1">
      <c r="B147" s="46"/>
      <c r="C147" s="215" t="s">
        <v>253</v>
      </c>
      <c r="D147" s="215" t="s">
        <v>155</v>
      </c>
      <c r="E147" s="216" t="s">
        <v>254</v>
      </c>
      <c r="F147" s="217" t="s">
        <v>255</v>
      </c>
      <c r="G147" s="218" t="s">
        <v>92</v>
      </c>
      <c r="H147" s="219">
        <v>69.373000000000005</v>
      </c>
      <c r="I147" s="220"/>
      <c r="J147" s="221">
        <f>ROUND(I147*H147,2)</f>
        <v>0</v>
      </c>
      <c r="K147" s="217" t="s">
        <v>158</v>
      </c>
      <c r="L147" s="72"/>
      <c r="M147" s="222" t="s">
        <v>21</v>
      </c>
      <c r="N147" s="223" t="s">
        <v>41</v>
      </c>
      <c r="O147" s="47"/>
      <c r="P147" s="224">
        <f>O147*H147</f>
        <v>0</v>
      </c>
      <c r="Q147" s="224">
        <v>0.00025999999999999998</v>
      </c>
      <c r="R147" s="224">
        <f>Q147*H147</f>
        <v>0.018036980000000001</v>
      </c>
      <c r="S147" s="224">
        <v>0</v>
      </c>
      <c r="T147" s="225">
        <f>S147*H147</f>
        <v>0</v>
      </c>
      <c r="AR147" s="24" t="s">
        <v>159</v>
      </c>
      <c r="AT147" s="24" t="s">
        <v>155</v>
      </c>
      <c r="AU147" s="24" t="s">
        <v>85</v>
      </c>
      <c r="AY147" s="24" t="s">
        <v>153</v>
      </c>
      <c r="BE147" s="226">
        <f>IF(N147="základní",J147,0)</f>
        <v>0</v>
      </c>
      <c r="BF147" s="226">
        <f>IF(N147="snížená",J147,0)</f>
        <v>0</v>
      </c>
      <c r="BG147" s="226">
        <f>IF(N147="zákl. přenesená",J147,0)</f>
        <v>0</v>
      </c>
      <c r="BH147" s="226">
        <f>IF(N147="sníž. přenesená",J147,0)</f>
        <v>0</v>
      </c>
      <c r="BI147" s="226">
        <f>IF(N147="nulová",J147,0)</f>
        <v>0</v>
      </c>
      <c r="BJ147" s="24" t="s">
        <v>75</v>
      </c>
      <c r="BK147" s="226">
        <f>ROUND(I147*H147,2)</f>
        <v>0</v>
      </c>
      <c r="BL147" s="24" t="s">
        <v>159</v>
      </c>
      <c r="BM147" s="24" t="s">
        <v>256</v>
      </c>
    </row>
    <row r="148" s="1" customFormat="1" ht="16.5" customHeight="1">
      <c r="B148" s="46"/>
      <c r="C148" s="215" t="s">
        <v>257</v>
      </c>
      <c r="D148" s="215" t="s">
        <v>155</v>
      </c>
      <c r="E148" s="216" t="s">
        <v>258</v>
      </c>
      <c r="F148" s="217" t="s">
        <v>259</v>
      </c>
      <c r="G148" s="218" t="s">
        <v>92</v>
      </c>
      <c r="H148" s="219">
        <v>69.373000000000005</v>
      </c>
      <c r="I148" s="220"/>
      <c r="J148" s="221">
        <f>ROUND(I148*H148,2)</f>
        <v>0</v>
      </c>
      <c r="K148" s="217" t="s">
        <v>158</v>
      </c>
      <c r="L148" s="72"/>
      <c r="M148" s="222" t="s">
        <v>21</v>
      </c>
      <c r="N148" s="223" t="s">
        <v>41</v>
      </c>
      <c r="O148" s="47"/>
      <c r="P148" s="224">
        <f>O148*H148</f>
        <v>0</v>
      </c>
      <c r="Q148" s="224">
        <v>0.0030000000000000001</v>
      </c>
      <c r="R148" s="224">
        <f>Q148*H148</f>
        <v>0.20811900000000003</v>
      </c>
      <c r="S148" s="224">
        <v>0</v>
      </c>
      <c r="T148" s="225">
        <f>S148*H148</f>
        <v>0</v>
      </c>
      <c r="AR148" s="24" t="s">
        <v>159</v>
      </c>
      <c r="AT148" s="24" t="s">
        <v>155</v>
      </c>
      <c r="AU148" s="24" t="s">
        <v>85</v>
      </c>
      <c r="AY148" s="24" t="s">
        <v>153</v>
      </c>
      <c r="BE148" s="226">
        <f>IF(N148="základní",J148,0)</f>
        <v>0</v>
      </c>
      <c r="BF148" s="226">
        <f>IF(N148="snížená",J148,0)</f>
        <v>0</v>
      </c>
      <c r="BG148" s="226">
        <f>IF(N148="zákl. přenesená",J148,0)</f>
        <v>0</v>
      </c>
      <c r="BH148" s="226">
        <f>IF(N148="sníž. přenesená",J148,0)</f>
        <v>0</v>
      </c>
      <c r="BI148" s="226">
        <f>IF(N148="nulová",J148,0)</f>
        <v>0</v>
      </c>
      <c r="BJ148" s="24" t="s">
        <v>75</v>
      </c>
      <c r="BK148" s="226">
        <f>ROUND(I148*H148,2)</f>
        <v>0</v>
      </c>
      <c r="BL148" s="24" t="s">
        <v>159</v>
      </c>
      <c r="BM148" s="24" t="s">
        <v>260</v>
      </c>
    </row>
    <row r="149" s="11" customFormat="1">
      <c r="B149" s="227"/>
      <c r="C149" s="228"/>
      <c r="D149" s="229" t="s">
        <v>161</v>
      </c>
      <c r="E149" s="230" t="s">
        <v>21</v>
      </c>
      <c r="F149" s="231" t="s">
        <v>261</v>
      </c>
      <c r="G149" s="228"/>
      <c r="H149" s="232">
        <v>11.026</v>
      </c>
      <c r="I149" s="233"/>
      <c r="J149" s="228"/>
      <c r="K149" s="228"/>
      <c r="L149" s="234"/>
      <c r="M149" s="235"/>
      <c r="N149" s="236"/>
      <c r="O149" s="236"/>
      <c r="P149" s="236"/>
      <c r="Q149" s="236"/>
      <c r="R149" s="236"/>
      <c r="S149" s="236"/>
      <c r="T149" s="237"/>
      <c r="AT149" s="238" t="s">
        <v>161</v>
      </c>
      <c r="AU149" s="238" t="s">
        <v>85</v>
      </c>
      <c r="AV149" s="11" t="s">
        <v>85</v>
      </c>
      <c r="AW149" s="11" t="s">
        <v>33</v>
      </c>
      <c r="AX149" s="11" t="s">
        <v>70</v>
      </c>
      <c r="AY149" s="238" t="s">
        <v>153</v>
      </c>
    </row>
    <row r="150" s="11" customFormat="1">
      <c r="B150" s="227"/>
      <c r="C150" s="228"/>
      <c r="D150" s="229" t="s">
        <v>161</v>
      </c>
      <c r="E150" s="230" t="s">
        <v>21</v>
      </c>
      <c r="F150" s="231" t="s">
        <v>262</v>
      </c>
      <c r="G150" s="228"/>
      <c r="H150" s="232">
        <v>21.940000000000001</v>
      </c>
      <c r="I150" s="233"/>
      <c r="J150" s="228"/>
      <c r="K150" s="228"/>
      <c r="L150" s="234"/>
      <c r="M150" s="235"/>
      <c r="N150" s="236"/>
      <c r="O150" s="236"/>
      <c r="P150" s="236"/>
      <c r="Q150" s="236"/>
      <c r="R150" s="236"/>
      <c r="S150" s="236"/>
      <c r="T150" s="237"/>
      <c r="AT150" s="238" t="s">
        <v>161</v>
      </c>
      <c r="AU150" s="238" t="s">
        <v>85</v>
      </c>
      <c r="AV150" s="11" t="s">
        <v>85</v>
      </c>
      <c r="AW150" s="11" t="s">
        <v>33</v>
      </c>
      <c r="AX150" s="11" t="s">
        <v>70</v>
      </c>
      <c r="AY150" s="238" t="s">
        <v>153</v>
      </c>
    </row>
    <row r="151" s="12" customFormat="1">
      <c r="B151" s="239"/>
      <c r="C151" s="240"/>
      <c r="D151" s="229" t="s">
        <v>161</v>
      </c>
      <c r="E151" s="241" t="s">
        <v>21</v>
      </c>
      <c r="F151" s="242" t="s">
        <v>163</v>
      </c>
      <c r="G151" s="240"/>
      <c r="H151" s="243">
        <v>32.966000000000001</v>
      </c>
      <c r="I151" s="244"/>
      <c r="J151" s="240"/>
      <c r="K151" s="240"/>
      <c r="L151" s="245"/>
      <c r="M151" s="246"/>
      <c r="N151" s="247"/>
      <c r="O151" s="247"/>
      <c r="P151" s="247"/>
      <c r="Q151" s="247"/>
      <c r="R151" s="247"/>
      <c r="S151" s="247"/>
      <c r="T151" s="248"/>
      <c r="AT151" s="249" t="s">
        <v>161</v>
      </c>
      <c r="AU151" s="249" t="s">
        <v>85</v>
      </c>
      <c r="AV151" s="12" t="s">
        <v>164</v>
      </c>
      <c r="AW151" s="12" t="s">
        <v>33</v>
      </c>
      <c r="AX151" s="12" t="s">
        <v>70</v>
      </c>
      <c r="AY151" s="249" t="s">
        <v>153</v>
      </c>
    </row>
    <row r="152" s="11" customFormat="1">
      <c r="B152" s="227"/>
      <c r="C152" s="228"/>
      <c r="D152" s="229" t="s">
        <v>161</v>
      </c>
      <c r="E152" s="230" t="s">
        <v>21</v>
      </c>
      <c r="F152" s="231" t="s">
        <v>263</v>
      </c>
      <c r="G152" s="228"/>
      <c r="H152" s="232">
        <v>12.363</v>
      </c>
      <c r="I152" s="233"/>
      <c r="J152" s="228"/>
      <c r="K152" s="228"/>
      <c r="L152" s="234"/>
      <c r="M152" s="235"/>
      <c r="N152" s="236"/>
      <c r="O152" s="236"/>
      <c r="P152" s="236"/>
      <c r="Q152" s="236"/>
      <c r="R152" s="236"/>
      <c r="S152" s="236"/>
      <c r="T152" s="237"/>
      <c r="AT152" s="238" t="s">
        <v>161</v>
      </c>
      <c r="AU152" s="238" t="s">
        <v>85</v>
      </c>
      <c r="AV152" s="11" t="s">
        <v>85</v>
      </c>
      <c r="AW152" s="11" t="s">
        <v>33</v>
      </c>
      <c r="AX152" s="11" t="s">
        <v>70</v>
      </c>
      <c r="AY152" s="238" t="s">
        <v>153</v>
      </c>
    </row>
    <row r="153" s="11" customFormat="1">
      <c r="B153" s="227"/>
      <c r="C153" s="228"/>
      <c r="D153" s="229" t="s">
        <v>161</v>
      </c>
      <c r="E153" s="230" t="s">
        <v>21</v>
      </c>
      <c r="F153" s="231" t="s">
        <v>264</v>
      </c>
      <c r="G153" s="228"/>
      <c r="H153" s="232">
        <v>12.087</v>
      </c>
      <c r="I153" s="233"/>
      <c r="J153" s="228"/>
      <c r="K153" s="228"/>
      <c r="L153" s="234"/>
      <c r="M153" s="235"/>
      <c r="N153" s="236"/>
      <c r="O153" s="236"/>
      <c r="P153" s="236"/>
      <c r="Q153" s="236"/>
      <c r="R153" s="236"/>
      <c r="S153" s="236"/>
      <c r="T153" s="237"/>
      <c r="AT153" s="238" t="s">
        <v>161</v>
      </c>
      <c r="AU153" s="238" t="s">
        <v>85</v>
      </c>
      <c r="AV153" s="11" t="s">
        <v>85</v>
      </c>
      <c r="AW153" s="11" t="s">
        <v>33</v>
      </c>
      <c r="AX153" s="11" t="s">
        <v>70</v>
      </c>
      <c r="AY153" s="238" t="s">
        <v>153</v>
      </c>
    </row>
    <row r="154" s="11" customFormat="1">
      <c r="B154" s="227"/>
      <c r="C154" s="228"/>
      <c r="D154" s="229" t="s">
        <v>161</v>
      </c>
      <c r="E154" s="230" t="s">
        <v>21</v>
      </c>
      <c r="F154" s="231" t="s">
        <v>265</v>
      </c>
      <c r="G154" s="228"/>
      <c r="H154" s="232">
        <v>11.957000000000001</v>
      </c>
      <c r="I154" s="233"/>
      <c r="J154" s="228"/>
      <c r="K154" s="228"/>
      <c r="L154" s="234"/>
      <c r="M154" s="235"/>
      <c r="N154" s="236"/>
      <c r="O154" s="236"/>
      <c r="P154" s="236"/>
      <c r="Q154" s="236"/>
      <c r="R154" s="236"/>
      <c r="S154" s="236"/>
      <c r="T154" s="237"/>
      <c r="AT154" s="238" t="s">
        <v>161</v>
      </c>
      <c r="AU154" s="238" t="s">
        <v>85</v>
      </c>
      <c r="AV154" s="11" t="s">
        <v>85</v>
      </c>
      <c r="AW154" s="11" t="s">
        <v>33</v>
      </c>
      <c r="AX154" s="11" t="s">
        <v>70</v>
      </c>
      <c r="AY154" s="238" t="s">
        <v>153</v>
      </c>
    </row>
    <row r="155" s="12" customFormat="1">
      <c r="B155" s="239"/>
      <c r="C155" s="240"/>
      <c r="D155" s="229" t="s">
        <v>161</v>
      </c>
      <c r="E155" s="241" t="s">
        <v>21</v>
      </c>
      <c r="F155" s="242" t="s">
        <v>163</v>
      </c>
      <c r="G155" s="240"/>
      <c r="H155" s="243">
        <v>36.406999999999996</v>
      </c>
      <c r="I155" s="244"/>
      <c r="J155" s="240"/>
      <c r="K155" s="240"/>
      <c r="L155" s="245"/>
      <c r="M155" s="246"/>
      <c r="N155" s="247"/>
      <c r="O155" s="247"/>
      <c r="P155" s="247"/>
      <c r="Q155" s="247"/>
      <c r="R155" s="247"/>
      <c r="S155" s="247"/>
      <c r="T155" s="248"/>
      <c r="AT155" s="249" t="s">
        <v>161</v>
      </c>
      <c r="AU155" s="249" t="s">
        <v>85</v>
      </c>
      <c r="AV155" s="12" t="s">
        <v>164</v>
      </c>
      <c r="AW155" s="12" t="s">
        <v>33</v>
      </c>
      <c r="AX155" s="12" t="s">
        <v>70</v>
      </c>
      <c r="AY155" s="249" t="s">
        <v>153</v>
      </c>
    </row>
    <row r="156" s="14" customFormat="1">
      <c r="B156" s="272"/>
      <c r="C156" s="273"/>
      <c r="D156" s="229" t="s">
        <v>161</v>
      </c>
      <c r="E156" s="274" t="s">
        <v>94</v>
      </c>
      <c r="F156" s="275" t="s">
        <v>227</v>
      </c>
      <c r="G156" s="273"/>
      <c r="H156" s="276">
        <v>69.373000000000005</v>
      </c>
      <c r="I156" s="277"/>
      <c r="J156" s="273"/>
      <c r="K156" s="273"/>
      <c r="L156" s="278"/>
      <c r="M156" s="279"/>
      <c r="N156" s="280"/>
      <c r="O156" s="280"/>
      <c r="P156" s="280"/>
      <c r="Q156" s="280"/>
      <c r="R156" s="280"/>
      <c r="S156" s="280"/>
      <c r="T156" s="281"/>
      <c r="AT156" s="282" t="s">
        <v>161</v>
      </c>
      <c r="AU156" s="282" t="s">
        <v>85</v>
      </c>
      <c r="AV156" s="14" t="s">
        <v>159</v>
      </c>
      <c r="AW156" s="14" t="s">
        <v>33</v>
      </c>
      <c r="AX156" s="14" t="s">
        <v>75</v>
      </c>
      <c r="AY156" s="282" t="s">
        <v>153</v>
      </c>
    </row>
    <row r="157" s="1" customFormat="1" ht="25.5" customHeight="1">
      <c r="B157" s="46"/>
      <c r="C157" s="215" t="s">
        <v>9</v>
      </c>
      <c r="D157" s="215" t="s">
        <v>155</v>
      </c>
      <c r="E157" s="216" t="s">
        <v>266</v>
      </c>
      <c r="F157" s="217" t="s">
        <v>267</v>
      </c>
      <c r="G157" s="218" t="s">
        <v>92</v>
      </c>
      <c r="H157" s="219">
        <v>67.760000000000005</v>
      </c>
      <c r="I157" s="220"/>
      <c r="J157" s="221">
        <f>ROUND(I157*H157,2)</f>
        <v>0</v>
      </c>
      <c r="K157" s="217" t="s">
        <v>158</v>
      </c>
      <c r="L157" s="72"/>
      <c r="M157" s="222" t="s">
        <v>21</v>
      </c>
      <c r="N157" s="223" t="s">
        <v>41</v>
      </c>
      <c r="O157" s="47"/>
      <c r="P157" s="224">
        <f>O157*H157</f>
        <v>0</v>
      </c>
      <c r="Q157" s="224">
        <v>0.00025999999999999998</v>
      </c>
      <c r="R157" s="224">
        <f>Q157*H157</f>
        <v>0.017617600000000001</v>
      </c>
      <c r="S157" s="224">
        <v>0</v>
      </c>
      <c r="T157" s="225">
        <f>S157*H157</f>
        <v>0</v>
      </c>
      <c r="AR157" s="24" t="s">
        <v>159</v>
      </c>
      <c r="AT157" s="24" t="s">
        <v>155</v>
      </c>
      <c r="AU157" s="24" t="s">
        <v>85</v>
      </c>
      <c r="AY157" s="24" t="s">
        <v>153</v>
      </c>
      <c r="BE157" s="226">
        <f>IF(N157="základní",J157,0)</f>
        <v>0</v>
      </c>
      <c r="BF157" s="226">
        <f>IF(N157="snížená",J157,0)</f>
        <v>0</v>
      </c>
      <c r="BG157" s="226">
        <f>IF(N157="zákl. přenesená",J157,0)</f>
        <v>0</v>
      </c>
      <c r="BH157" s="226">
        <f>IF(N157="sníž. přenesená",J157,0)</f>
        <v>0</v>
      </c>
      <c r="BI157" s="226">
        <f>IF(N157="nulová",J157,0)</f>
        <v>0</v>
      </c>
      <c r="BJ157" s="24" t="s">
        <v>75</v>
      </c>
      <c r="BK157" s="226">
        <f>ROUND(I157*H157,2)</f>
        <v>0</v>
      </c>
      <c r="BL157" s="24" t="s">
        <v>159</v>
      </c>
      <c r="BM157" s="24" t="s">
        <v>268</v>
      </c>
    </row>
    <row r="158" s="1" customFormat="1" ht="25.5" customHeight="1">
      <c r="B158" s="46"/>
      <c r="C158" s="215" t="s">
        <v>269</v>
      </c>
      <c r="D158" s="215" t="s">
        <v>155</v>
      </c>
      <c r="E158" s="216" t="s">
        <v>270</v>
      </c>
      <c r="F158" s="217" t="s">
        <v>271</v>
      </c>
      <c r="G158" s="218" t="s">
        <v>92</v>
      </c>
      <c r="H158" s="219">
        <v>67.760000000000005</v>
      </c>
      <c r="I158" s="220"/>
      <c r="J158" s="221">
        <f>ROUND(I158*H158,2)</f>
        <v>0</v>
      </c>
      <c r="K158" s="217" t="s">
        <v>158</v>
      </c>
      <c r="L158" s="72"/>
      <c r="M158" s="222" t="s">
        <v>21</v>
      </c>
      <c r="N158" s="223" t="s">
        <v>41</v>
      </c>
      <c r="O158" s="47"/>
      <c r="P158" s="224">
        <f>O158*H158</f>
        <v>0</v>
      </c>
      <c r="Q158" s="224">
        <v>0.0030000000000000001</v>
      </c>
      <c r="R158" s="224">
        <f>Q158*H158</f>
        <v>0.20328000000000002</v>
      </c>
      <c r="S158" s="224">
        <v>0</v>
      </c>
      <c r="T158" s="225">
        <f>S158*H158</f>
        <v>0</v>
      </c>
      <c r="AR158" s="24" t="s">
        <v>159</v>
      </c>
      <c r="AT158" s="24" t="s">
        <v>155</v>
      </c>
      <c r="AU158" s="24" t="s">
        <v>85</v>
      </c>
      <c r="AY158" s="24" t="s">
        <v>153</v>
      </c>
      <c r="BE158" s="226">
        <f>IF(N158="základní",J158,0)</f>
        <v>0</v>
      </c>
      <c r="BF158" s="226">
        <f>IF(N158="snížená",J158,0)</f>
        <v>0</v>
      </c>
      <c r="BG158" s="226">
        <f>IF(N158="zákl. přenesená",J158,0)</f>
        <v>0</v>
      </c>
      <c r="BH158" s="226">
        <f>IF(N158="sníž. přenesená",J158,0)</f>
        <v>0</v>
      </c>
      <c r="BI158" s="226">
        <f>IF(N158="nulová",J158,0)</f>
        <v>0</v>
      </c>
      <c r="BJ158" s="24" t="s">
        <v>75</v>
      </c>
      <c r="BK158" s="226">
        <f>ROUND(I158*H158,2)</f>
        <v>0</v>
      </c>
      <c r="BL158" s="24" t="s">
        <v>159</v>
      </c>
      <c r="BM158" s="24" t="s">
        <v>272</v>
      </c>
    </row>
    <row r="159" s="11" customFormat="1">
      <c r="B159" s="227"/>
      <c r="C159" s="228"/>
      <c r="D159" s="229" t="s">
        <v>161</v>
      </c>
      <c r="E159" s="230" t="s">
        <v>21</v>
      </c>
      <c r="F159" s="231" t="s">
        <v>273</v>
      </c>
      <c r="G159" s="228"/>
      <c r="H159" s="232">
        <v>23.27</v>
      </c>
      <c r="I159" s="233"/>
      <c r="J159" s="228"/>
      <c r="K159" s="228"/>
      <c r="L159" s="234"/>
      <c r="M159" s="235"/>
      <c r="N159" s="236"/>
      <c r="O159" s="236"/>
      <c r="P159" s="236"/>
      <c r="Q159" s="236"/>
      <c r="R159" s="236"/>
      <c r="S159" s="236"/>
      <c r="T159" s="237"/>
      <c r="AT159" s="238" t="s">
        <v>161</v>
      </c>
      <c r="AU159" s="238" t="s">
        <v>85</v>
      </c>
      <c r="AV159" s="11" t="s">
        <v>85</v>
      </c>
      <c r="AW159" s="11" t="s">
        <v>33</v>
      </c>
      <c r="AX159" s="11" t="s">
        <v>70</v>
      </c>
      <c r="AY159" s="238" t="s">
        <v>153</v>
      </c>
    </row>
    <row r="160" s="12" customFormat="1">
      <c r="B160" s="239"/>
      <c r="C160" s="240"/>
      <c r="D160" s="229" t="s">
        <v>161</v>
      </c>
      <c r="E160" s="241" t="s">
        <v>21</v>
      </c>
      <c r="F160" s="242" t="s">
        <v>163</v>
      </c>
      <c r="G160" s="240"/>
      <c r="H160" s="243">
        <v>23.27</v>
      </c>
      <c r="I160" s="244"/>
      <c r="J160" s="240"/>
      <c r="K160" s="240"/>
      <c r="L160" s="245"/>
      <c r="M160" s="246"/>
      <c r="N160" s="247"/>
      <c r="O160" s="247"/>
      <c r="P160" s="247"/>
      <c r="Q160" s="247"/>
      <c r="R160" s="247"/>
      <c r="S160" s="247"/>
      <c r="T160" s="248"/>
      <c r="AT160" s="249" t="s">
        <v>161</v>
      </c>
      <c r="AU160" s="249" t="s">
        <v>85</v>
      </c>
      <c r="AV160" s="12" t="s">
        <v>164</v>
      </c>
      <c r="AW160" s="12" t="s">
        <v>33</v>
      </c>
      <c r="AX160" s="12" t="s">
        <v>70</v>
      </c>
      <c r="AY160" s="249" t="s">
        <v>153</v>
      </c>
    </row>
    <row r="161" s="11" customFormat="1">
      <c r="B161" s="227"/>
      <c r="C161" s="228"/>
      <c r="D161" s="229" t="s">
        <v>161</v>
      </c>
      <c r="E161" s="230" t="s">
        <v>21</v>
      </c>
      <c r="F161" s="231" t="s">
        <v>274</v>
      </c>
      <c r="G161" s="228"/>
      <c r="H161" s="232">
        <v>21.059999999999999</v>
      </c>
      <c r="I161" s="233"/>
      <c r="J161" s="228"/>
      <c r="K161" s="228"/>
      <c r="L161" s="234"/>
      <c r="M161" s="235"/>
      <c r="N161" s="236"/>
      <c r="O161" s="236"/>
      <c r="P161" s="236"/>
      <c r="Q161" s="236"/>
      <c r="R161" s="236"/>
      <c r="S161" s="236"/>
      <c r="T161" s="237"/>
      <c r="AT161" s="238" t="s">
        <v>161</v>
      </c>
      <c r="AU161" s="238" t="s">
        <v>85</v>
      </c>
      <c r="AV161" s="11" t="s">
        <v>85</v>
      </c>
      <c r="AW161" s="11" t="s">
        <v>33</v>
      </c>
      <c r="AX161" s="11" t="s">
        <v>70</v>
      </c>
      <c r="AY161" s="238" t="s">
        <v>153</v>
      </c>
    </row>
    <row r="162" s="11" customFormat="1">
      <c r="B162" s="227"/>
      <c r="C162" s="228"/>
      <c r="D162" s="229" t="s">
        <v>161</v>
      </c>
      <c r="E162" s="230" t="s">
        <v>21</v>
      </c>
      <c r="F162" s="231" t="s">
        <v>275</v>
      </c>
      <c r="G162" s="228"/>
      <c r="H162" s="232">
        <v>23.43</v>
      </c>
      <c r="I162" s="233"/>
      <c r="J162" s="228"/>
      <c r="K162" s="228"/>
      <c r="L162" s="234"/>
      <c r="M162" s="235"/>
      <c r="N162" s="236"/>
      <c r="O162" s="236"/>
      <c r="P162" s="236"/>
      <c r="Q162" s="236"/>
      <c r="R162" s="236"/>
      <c r="S162" s="236"/>
      <c r="T162" s="237"/>
      <c r="AT162" s="238" t="s">
        <v>161</v>
      </c>
      <c r="AU162" s="238" t="s">
        <v>85</v>
      </c>
      <c r="AV162" s="11" t="s">
        <v>85</v>
      </c>
      <c r="AW162" s="11" t="s">
        <v>33</v>
      </c>
      <c r="AX162" s="11" t="s">
        <v>70</v>
      </c>
      <c r="AY162" s="238" t="s">
        <v>153</v>
      </c>
    </row>
    <row r="163" s="12" customFormat="1">
      <c r="B163" s="239"/>
      <c r="C163" s="240"/>
      <c r="D163" s="229" t="s">
        <v>161</v>
      </c>
      <c r="E163" s="241" t="s">
        <v>21</v>
      </c>
      <c r="F163" s="242" t="s">
        <v>163</v>
      </c>
      <c r="G163" s="240"/>
      <c r="H163" s="243">
        <v>44.490000000000002</v>
      </c>
      <c r="I163" s="244"/>
      <c r="J163" s="240"/>
      <c r="K163" s="240"/>
      <c r="L163" s="245"/>
      <c r="M163" s="246"/>
      <c r="N163" s="247"/>
      <c r="O163" s="247"/>
      <c r="P163" s="247"/>
      <c r="Q163" s="247"/>
      <c r="R163" s="247"/>
      <c r="S163" s="247"/>
      <c r="T163" s="248"/>
      <c r="AT163" s="249" t="s">
        <v>161</v>
      </c>
      <c r="AU163" s="249" t="s">
        <v>85</v>
      </c>
      <c r="AV163" s="12" t="s">
        <v>164</v>
      </c>
      <c r="AW163" s="12" t="s">
        <v>33</v>
      </c>
      <c r="AX163" s="12" t="s">
        <v>70</v>
      </c>
      <c r="AY163" s="249" t="s">
        <v>153</v>
      </c>
    </row>
    <row r="164" s="14" customFormat="1">
      <c r="B164" s="272"/>
      <c r="C164" s="273"/>
      <c r="D164" s="229" t="s">
        <v>161</v>
      </c>
      <c r="E164" s="274" t="s">
        <v>97</v>
      </c>
      <c r="F164" s="275" t="s">
        <v>227</v>
      </c>
      <c r="G164" s="273"/>
      <c r="H164" s="276">
        <v>67.760000000000005</v>
      </c>
      <c r="I164" s="277"/>
      <c r="J164" s="273"/>
      <c r="K164" s="273"/>
      <c r="L164" s="278"/>
      <c r="M164" s="279"/>
      <c r="N164" s="280"/>
      <c r="O164" s="280"/>
      <c r="P164" s="280"/>
      <c r="Q164" s="280"/>
      <c r="R164" s="280"/>
      <c r="S164" s="280"/>
      <c r="T164" s="281"/>
      <c r="AT164" s="282" t="s">
        <v>161</v>
      </c>
      <c r="AU164" s="282" t="s">
        <v>85</v>
      </c>
      <c r="AV164" s="14" t="s">
        <v>159</v>
      </c>
      <c r="AW164" s="14" t="s">
        <v>33</v>
      </c>
      <c r="AX164" s="14" t="s">
        <v>75</v>
      </c>
      <c r="AY164" s="282" t="s">
        <v>153</v>
      </c>
    </row>
    <row r="165" s="1" customFormat="1" ht="16.5" customHeight="1">
      <c r="B165" s="46"/>
      <c r="C165" s="215" t="s">
        <v>276</v>
      </c>
      <c r="D165" s="215" t="s">
        <v>155</v>
      </c>
      <c r="E165" s="216" t="s">
        <v>277</v>
      </c>
      <c r="F165" s="217" t="s">
        <v>278</v>
      </c>
      <c r="G165" s="218" t="s">
        <v>92</v>
      </c>
      <c r="H165" s="219">
        <v>18</v>
      </c>
      <c r="I165" s="220"/>
      <c r="J165" s="221">
        <f>ROUND(I165*H165,2)</f>
        <v>0</v>
      </c>
      <c r="K165" s="217" t="s">
        <v>158</v>
      </c>
      <c r="L165" s="72"/>
      <c r="M165" s="222" t="s">
        <v>21</v>
      </c>
      <c r="N165" s="223" t="s">
        <v>41</v>
      </c>
      <c r="O165" s="47"/>
      <c r="P165" s="224">
        <f>O165*H165</f>
        <v>0</v>
      </c>
      <c r="Q165" s="224">
        <v>0.038199999999999998</v>
      </c>
      <c r="R165" s="224">
        <f>Q165*H165</f>
        <v>0.68759999999999999</v>
      </c>
      <c r="S165" s="224">
        <v>0</v>
      </c>
      <c r="T165" s="225">
        <f>S165*H165</f>
        <v>0</v>
      </c>
      <c r="AR165" s="24" t="s">
        <v>159</v>
      </c>
      <c r="AT165" s="24" t="s">
        <v>155</v>
      </c>
      <c r="AU165" s="24" t="s">
        <v>85</v>
      </c>
      <c r="AY165" s="24" t="s">
        <v>153</v>
      </c>
      <c r="BE165" s="226">
        <f>IF(N165="základní",J165,0)</f>
        <v>0</v>
      </c>
      <c r="BF165" s="226">
        <f>IF(N165="snížená",J165,0)</f>
        <v>0</v>
      </c>
      <c r="BG165" s="226">
        <f>IF(N165="zákl. přenesená",J165,0)</f>
        <v>0</v>
      </c>
      <c r="BH165" s="226">
        <f>IF(N165="sníž. přenesená",J165,0)</f>
        <v>0</v>
      </c>
      <c r="BI165" s="226">
        <f>IF(N165="nulová",J165,0)</f>
        <v>0</v>
      </c>
      <c r="BJ165" s="24" t="s">
        <v>75</v>
      </c>
      <c r="BK165" s="226">
        <f>ROUND(I165*H165,2)</f>
        <v>0</v>
      </c>
      <c r="BL165" s="24" t="s">
        <v>159</v>
      </c>
      <c r="BM165" s="24" t="s">
        <v>279</v>
      </c>
    </row>
    <row r="166" s="11" customFormat="1">
      <c r="B166" s="227"/>
      <c r="C166" s="228"/>
      <c r="D166" s="229" t="s">
        <v>161</v>
      </c>
      <c r="E166" s="230" t="s">
        <v>21</v>
      </c>
      <c r="F166" s="231" t="s">
        <v>280</v>
      </c>
      <c r="G166" s="228"/>
      <c r="H166" s="232">
        <v>7.5</v>
      </c>
      <c r="I166" s="233"/>
      <c r="J166" s="228"/>
      <c r="K166" s="228"/>
      <c r="L166" s="234"/>
      <c r="M166" s="235"/>
      <c r="N166" s="236"/>
      <c r="O166" s="236"/>
      <c r="P166" s="236"/>
      <c r="Q166" s="236"/>
      <c r="R166" s="236"/>
      <c r="S166" s="236"/>
      <c r="T166" s="237"/>
      <c r="AT166" s="238" t="s">
        <v>161</v>
      </c>
      <c r="AU166" s="238" t="s">
        <v>85</v>
      </c>
      <c r="AV166" s="11" t="s">
        <v>85</v>
      </c>
      <c r="AW166" s="11" t="s">
        <v>33</v>
      </c>
      <c r="AX166" s="11" t="s">
        <v>70</v>
      </c>
      <c r="AY166" s="238" t="s">
        <v>153</v>
      </c>
    </row>
    <row r="167" s="11" customFormat="1">
      <c r="B167" s="227"/>
      <c r="C167" s="228"/>
      <c r="D167" s="229" t="s">
        <v>161</v>
      </c>
      <c r="E167" s="230" t="s">
        <v>21</v>
      </c>
      <c r="F167" s="231" t="s">
        <v>281</v>
      </c>
      <c r="G167" s="228"/>
      <c r="H167" s="232">
        <v>10.5</v>
      </c>
      <c r="I167" s="233"/>
      <c r="J167" s="228"/>
      <c r="K167" s="228"/>
      <c r="L167" s="234"/>
      <c r="M167" s="235"/>
      <c r="N167" s="236"/>
      <c r="O167" s="236"/>
      <c r="P167" s="236"/>
      <c r="Q167" s="236"/>
      <c r="R167" s="236"/>
      <c r="S167" s="236"/>
      <c r="T167" s="237"/>
      <c r="AT167" s="238" t="s">
        <v>161</v>
      </c>
      <c r="AU167" s="238" t="s">
        <v>85</v>
      </c>
      <c r="AV167" s="11" t="s">
        <v>85</v>
      </c>
      <c r="AW167" s="11" t="s">
        <v>33</v>
      </c>
      <c r="AX167" s="11" t="s">
        <v>70</v>
      </c>
      <c r="AY167" s="238" t="s">
        <v>153</v>
      </c>
    </row>
    <row r="168" s="14" customFormat="1">
      <c r="B168" s="272"/>
      <c r="C168" s="273"/>
      <c r="D168" s="229" t="s">
        <v>161</v>
      </c>
      <c r="E168" s="274" t="s">
        <v>21</v>
      </c>
      <c r="F168" s="275" t="s">
        <v>227</v>
      </c>
      <c r="G168" s="273"/>
      <c r="H168" s="276">
        <v>18</v>
      </c>
      <c r="I168" s="277"/>
      <c r="J168" s="273"/>
      <c r="K168" s="273"/>
      <c r="L168" s="278"/>
      <c r="M168" s="279"/>
      <c r="N168" s="280"/>
      <c r="O168" s="280"/>
      <c r="P168" s="280"/>
      <c r="Q168" s="280"/>
      <c r="R168" s="280"/>
      <c r="S168" s="280"/>
      <c r="T168" s="281"/>
      <c r="AT168" s="282" t="s">
        <v>161</v>
      </c>
      <c r="AU168" s="282" t="s">
        <v>85</v>
      </c>
      <c r="AV168" s="14" t="s">
        <v>159</v>
      </c>
      <c r="AW168" s="14" t="s">
        <v>33</v>
      </c>
      <c r="AX168" s="14" t="s">
        <v>75</v>
      </c>
      <c r="AY168" s="282" t="s">
        <v>153</v>
      </c>
    </row>
    <row r="169" s="10" customFormat="1" ht="29.88" customHeight="1">
      <c r="B169" s="199"/>
      <c r="C169" s="200"/>
      <c r="D169" s="201" t="s">
        <v>69</v>
      </c>
      <c r="E169" s="213" t="s">
        <v>282</v>
      </c>
      <c r="F169" s="213" t="s">
        <v>283</v>
      </c>
      <c r="G169" s="200"/>
      <c r="H169" s="200"/>
      <c r="I169" s="203"/>
      <c r="J169" s="214">
        <f>BK169</f>
        <v>0</v>
      </c>
      <c r="K169" s="200"/>
      <c r="L169" s="205"/>
      <c r="M169" s="206"/>
      <c r="N169" s="207"/>
      <c r="O169" s="207"/>
      <c r="P169" s="208">
        <f>SUM(P170:P191)</f>
        <v>0</v>
      </c>
      <c r="Q169" s="207"/>
      <c r="R169" s="208">
        <f>SUM(R170:R191)</f>
        <v>19.02145419</v>
      </c>
      <c r="S169" s="207"/>
      <c r="T169" s="209">
        <f>SUM(T170:T191)</f>
        <v>0</v>
      </c>
      <c r="AR169" s="210" t="s">
        <v>75</v>
      </c>
      <c r="AT169" s="211" t="s">
        <v>69</v>
      </c>
      <c r="AU169" s="211" t="s">
        <v>75</v>
      </c>
      <c r="AY169" s="210" t="s">
        <v>153</v>
      </c>
      <c r="BK169" s="212">
        <f>SUM(BK170:BK191)</f>
        <v>0</v>
      </c>
    </row>
    <row r="170" s="1" customFormat="1" ht="25.5" customHeight="1">
      <c r="B170" s="46"/>
      <c r="C170" s="215" t="s">
        <v>284</v>
      </c>
      <c r="D170" s="215" t="s">
        <v>155</v>
      </c>
      <c r="E170" s="216" t="s">
        <v>285</v>
      </c>
      <c r="F170" s="217" t="s">
        <v>286</v>
      </c>
      <c r="G170" s="218" t="s">
        <v>83</v>
      </c>
      <c r="H170" s="219">
        <v>1.5</v>
      </c>
      <c r="I170" s="220"/>
      <c r="J170" s="221">
        <f>ROUND(I170*H170,2)</f>
        <v>0</v>
      </c>
      <c r="K170" s="217" t="s">
        <v>158</v>
      </c>
      <c r="L170" s="72"/>
      <c r="M170" s="222" t="s">
        <v>21</v>
      </c>
      <c r="N170" s="223" t="s">
        <v>41</v>
      </c>
      <c r="O170" s="47"/>
      <c r="P170" s="224">
        <f>O170*H170</f>
        <v>0</v>
      </c>
      <c r="Q170" s="224">
        <v>2.2563399999999998</v>
      </c>
      <c r="R170" s="224">
        <f>Q170*H170</f>
        <v>3.3845099999999997</v>
      </c>
      <c r="S170" s="224">
        <v>0</v>
      </c>
      <c r="T170" s="225">
        <f>S170*H170</f>
        <v>0</v>
      </c>
      <c r="AR170" s="24" t="s">
        <v>159</v>
      </c>
      <c r="AT170" s="24" t="s">
        <v>155</v>
      </c>
      <c r="AU170" s="24" t="s">
        <v>85</v>
      </c>
      <c r="AY170" s="24" t="s">
        <v>153</v>
      </c>
      <c r="BE170" s="226">
        <f>IF(N170="základní",J170,0)</f>
        <v>0</v>
      </c>
      <c r="BF170" s="226">
        <f>IF(N170="snížená",J170,0)</f>
        <v>0</v>
      </c>
      <c r="BG170" s="226">
        <f>IF(N170="zákl. přenesená",J170,0)</f>
        <v>0</v>
      </c>
      <c r="BH170" s="226">
        <f>IF(N170="sníž. přenesená",J170,0)</f>
        <v>0</v>
      </c>
      <c r="BI170" s="226">
        <f>IF(N170="nulová",J170,0)</f>
        <v>0</v>
      </c>
      <c r="BJ170" s="24" t="s">
        <v>75</v>
      </c>
      <c r="BK170" s="226">
        <f>ROUND(I170*H170,2)</f>
        <v>0</v>
      </c>
      <c r="BL170" s="24" t="s">
        <v>159</v>
      </c>
      <c r="BM170" s="24" t="s">
        <v>287</v>
      </c>
    </row>
    <row r="171" s="11" customFormat="1">
      <c r="B171" s="227"/>
      <c r="C171" s="228"/>
      <c r="D171" s="229" t="s">
        <v>161</v>
      </c>
      <c r="E171" s="230" t="s">
        <v>21</v>
      </c>
      <c r="F171" s="231" t="s">
        <v>288</v>
      </c>
      <c r="G171" s="228"/>
      <c r="H171" s="232">
        <v>1.5</v>
      </c>
      <c r="I171" s="233"/>
      <c r="J171" s="228"/>
      <c r="K171" s="228"/>
      <c r="L171" s="234"/>
      <c r="M171" s="235"/>
      <c r="N171" s="236"/>
      <c r="O171" s="236"/>
      <c r="P171" s="236"/>
      <c r="Q171" s="236"/>
      <c r="R171" s="236"/>
      <c r="S171" s="236"/>
      <c r="T171" s="237"/>
      <c r="AT171" s="238" t="s">
        <v>161</v>
      </c>
      <c r="AU171" s="238" t="s">
        <v>85</v>
      </c>
      <c r="AV171" s="11" t="s">
        <v>85</v>
      </c>
      <c r="AW171" s="11" t="s">
        <v>33</v>
      </c>
      <c r="AX171" s="11" t="s">
        <v>75</v>
      </c>
      <c r="AY171" s="238" t="s">
        <v>153</v>
      </c>
    </row>
    <row r="172" s="1" customFormat="1" ht="25.5" customHeight="1">
      <c r="B172" s="46"/>
      <c r="C172" s="215" t="s">
        <v>289</v>
      </c>
      <c r="D172" s="215" t="s">
        <v>155</v>
      </c>
      <c r="E172" s="216" t="s">
        <v>290</v>
      </c>
      <c r="F172" s="217" t="s">
        <v>291</v>
      </c>
      <c r="G172" s="218" t="s">
        <v>292</v>
      </c>
      <c r="H172" s="219">
        <v>60.479999999999997</v>
      </c>
      <c r="I172" s="220"/>
      <c r="J172" s="221">
        <f>ROUND(I172*H172,2)</f>
        <v>0</v>
      </c>
      <c r="K172" s="217" t="s">
        <v>158</v>
      </c>
      <c r="L172" s="72"/>
      <c r="M172" s="222" t="s">
        <v>21</v>
      </c>
      <c r="N172" s="223" t="s">
        <v>41</v>
      </c>
      <c r="O172" s="47"/>
      <c r="P172" s="224">
        <f>O172*H172</f>
        <v>0</v>
      </c>
      <c r="Q172" s="224">
        <v>0.00012</v>
      </c>
      <c r="R172" s="224">
        <f>Q172*H172</f>
        <v>0.0072575999999999995</v>
      </c>
      <c r="S172" s="224">
        <v>0</v>
      </c>
      <c r="T172" s="225">
        <f>S172*H172</f>
        <v>0</v>
      </c>
      <c r="AR172" s="24" t="s">
        <v>159</v>
      </c>
      <c r="AT172" s="24" t="s">
        <v>155</v>
      </c>
      <c r="AU172" s="24" t="s">
        <v>85</v>
      </c>
      <c r="AY172" s="24" t="s">
        <v>153</v>
      </c>
      <c r="BE172" s="226">
        <f>IF(N172="základní",J172,0)</f>
        <v>0</v>
      </c>
      <c r="BF172" s="226">
        <f>IF(N172="snížená",J172,0)</f>
        <v>0</v>
      </c>
      <c r="BG172" s="226">
        <f>IF(N172="zákl. přenesená",J172,0)</f>
        <v>0</v>
      </c>
      <c r="BH172" s="226">
        <f>IF(N172="sníž. přenesená",J172,0)</f>
        <v>0</v>
      </c>
      <c r="BI172" s="226">
        <f>IF(N172="nulová",J172,0)</f>
        <v>0</v>
      </c>
      <c r="BJ172" s="24" t="s">
        <v>75</v>
      </c>
      <c r="BK172" s="226">
        <f>ROUND(I172*H172,2)</f>
        <v>0</v>
      </c>
      <c r="BL172" s="24" t="s">
        <v>159</v>
      </c>
      <c r="BM172" s="24" t="s">
        <v>293</v>
      </c>
    </row>
    <row r="173" s="11" customFormat="1">
      <c r="B173" s="227"/>
      <c r="C173" s="228"/>
      <c r="D173" s="229" t="s">
        <v>161</v>
      </c>
      <c r="E173" s="230" t="s">
        <v>21</v>
      </c>
      <c r="F173" s="231" t="s">
        <v>294</v>
      </c>
      <c r="G173" s="228"/>
      <c r="H173" s="232">
        <v>30.32</v>
      </c>
      <c r="I173" s="233"/>
      <c r="J173" s="228"/>
      <c r="K173" s="228"/>
      <c r="L173" s="234"/>
      <c r="M173" s="235"/>
      <c r="N173" s="236"/>
      <c r="O173" s="236"/>
      <c r="P173" s="236"/>
      <c r="Q173" s="236"/>
      <c r="R173" s="236"/>
      <c r="S173" s="236"/>
      <c r="T173" s="237"/>
      <c r="AT173" s="238" t="s">
        <v>161</v>
      </c>
      <c r="AU173" s="238" t="s">
        <v>85</v>
      </c>
      <c r="AV173" s="11" t="s">
        <v>85</v>
      </c>
      <c r="AW173" s="11" t="s">
        <v>33</v>
      </c>
      <c r="AX173" s="11" t="s">
        <v>70</v>
      </c>
      <c r="AY173" s="238" t="s">
        <v>153</v>
      </c>
    </row>
    <row r="174" s="11" customFormat="1">
      <c r="B174" s="227"/>
      <c r="C174" s="228"/>
      <c r="D174" s="229" t="s">
        <v>161</v>
      </c>
      <c r="E174" s="230" t="s">
        <v>21</v>
      </c>
      <c r="F174" s="231" t="s">
        <v>295</v>
      </c>
      <c r="G174" s="228"/>
      <c r="H174" s="232">
        <v>30.16</v>
      </c>
      <c r="I174" s="233"/>
      <c r="J174" s="228"/>
      <c r="K174" s="228"/>
      <c r="L174" s="234"/>
      <c r="M174" s="235"/>
      <c r="N174" s="236"/>
      <c r="O174" s="236"/>
      <c r="P174" s="236"/>
      <c r="Q174" s="236"/>
      <c r="R174" s="236"/>
      <c r="S174" s="236"/>
      <c r="T174" s="237"/>
      <c r="AT174" s="238" t="s">
        <v>161</v>
      </c>
      <c r="AU174" s="238" t="s">
        <v>85</v>
      </c>
      <c r="AV174" s="11" t="s">
        <v>85</v>
      </c>
      <c r="AW174" s="11" t="s">
        <v>33</v>
      </c>
      <c r="AX174" s="11" t="s">
        <v>70</v>
      </c>
      <c r="AY174" s="238" t="s">
        <v>153</v>
      </c>
    </row>
    <row r="175" s="14" customFormat="1">
      <c r="B175" s="272"/>
      <c r="C175" s="273"/>
      <c r="D175" s="229" t="s">
        <v>161</v>
      </c>
      <c r="E175" s="274" t="s">
        <v>21</v>
      </c>
      <c r="F175" s="275" t="s">
        <v>227</v>
      </c>
      <c r="G175" s="273"/>
      <c r="H175" s="276">
        <v>60.479999999999997</v>
      </c>
      <c r="I175" s="277"/>
      <c r="J175" s="273"/>
      <c r="K175" s="273"/>
      <c r="L175" s="278"/>
      <c r="M175" s="279"/>
      <c r="N175" s="280"/>
      <c r="O175" s="280"/>
      <c r="P175" s="280"/>
      <c r="Q175" s="280"/>
      <c r="R175" s="280"/>
      <c r="S175" s="280"/>
      <c r="T175" s="281"/>
      <c r="AT175" s="282" t="s">
        <v>161</v>
      </c>
      <c r="AU175" s="282" t="s">
        <v>85</v>
      </c>
      <c r="AV175" s="14" t="s">
        <v>159</v>
      </c>
      <c r="AW175" s="14" t="s">
        <v>33</v>
      </c>
      <c r="AX175" s="14" t="s">
        <v>75</v>
      </c>
      <c r="AY175" s="282" t="s">
        <v>153</v>
      </c>
    </row>
    <row r="176" s="1" customFormat="1" ht="25.5" customHeight="1">
      <c r="B176" s="46"/>
      <c r="C176" s="215" t="s">
        <v>296</v>
      </c>
      <c r="D176" s="215" t="s">
        <v>155</v>
      </c>
      <c r="E176" s="216" t="s">
        <v>297</v>
      </c>
      <c r="F176" s="217" t="s">
        <v>298</v>
      </c>
      <c r="G176" s="218" t="s">
        <v>83</v>
      </c>
      <c r="H176" s="219">
        <v>5.5709999999999997</v>
      </c>
      <c r="I176" s="220"/>
      <c r="J176" s="221">
        <f>ROUND(I176*H176,2)</f>
        <v>0</v>
      </c>
      <c r="K176" s="217" t="s">
        <v>158</v>
      </c>
      <c r="L176" s="72"/>
      <c r="M176" s="222" t="s">
        <v>21</v>
      </c>
      <c r="N176" s="223" t="s">
        <v>41</v>
      </c>
      <c r="O176" s="47"/>
      <c r="P176" s="224">
        <f>O176*H176</f>
        <v>0</v>
      </c>
      <c r="Q176" s="224">
        <v>2.45329</v>
      </c>
      <c r="R176" s="224">
        <f>Q176*H176</f>
        <v>13.667278589999999</v>
      </c>
      <c r="S176" s="224">
        <v>0</v>
      </c>
      <c r="T176" s="225">
        <f>S176*H176</f>
        <v>0</v>
      </c>
      <c r="AR176" s="24" t="s">
        <v>159</v>
      </c>
      <c r="AT176" s="24" t="s">
        <v>155</v>
      </c>
      <c r="AU176" s="24" t="s">
        <v>85</v>
      </c>
      <c r="AY176" s="24" t="s">
        <v>153</v>
      </c>
      <c r="BE176" s="226">
        <f>IF(N176="základní",J176,0)</f>
        <v>0</v>
      </c>
      <c r="BF176" s="226">
        <f>IF(N176="snížená",J176,0)</f>
        <v>0</v>
      </c>
      <c r="BG176" s="226">
        <f>IF(N176="zákl. přenesená",J176,0)</f>
        <v>0</v>
      </c>
      <c r="BH176" s="226">
        <f>IF(N176="sníž. přenesená",J176,0)</f>
        <v>0</v>
      </c>
      <c r="BI176" s="226">
        <f>IF(N176="nulová",J176,0)</f>
        <v>0</v>
      </c>
      <c r="BJ176" s="24" t="s">
        <v>75</v>
      </c>
      <c r="BK176" s="226">
        <f>ROUND(I176*H176,2)</f>
        <v>0</v>
      </c>
      <c r="BL176" s="24" t="s">
        <v>159</v>
      </c>
      <c r="BM176" s="24" t="s">
        <v>299</v>
      </c>
    </row>
    <row r="177" s="11" customFormat="1">
      <c r="B177" s="227"/>
      <c r="C177" s="228"/>
      <c r="D177" s="229" t="s">
        <v>161</v>
      </c>
      <c r="E177" s="230" t="s">
        <v>21</v>
      </c>
      <c r="F177" s="231" t="s">
        <v>300</v>
      </c>
      <c r="G177" s="228"/>
      <c r="H177" s="232">
        <v>2.7629999999999999</v>
      </c>
      <c r="I177" s="233"/>
      <c r="J177" s="228"/>
      <c r="K177" s="228"/>
      <c r="L177" s="234"/>
      <c r="M177" s="235"/>
      <c r="N177" s="236"/>
      <c r="O177" s="236"/>
      <c r="P177" s="236"/>
      <c r="Q177" s="236"/>
      <c r="R177" s="236"/>
      <c r="S177" s="236"/>
      <c r="T177" s="237"/>
      <c r="AT177" s="238" t="s">
        <v>161</v>
      </c>
      <c r="AU177" s="238" t="s">
        <v>85</v>
      </c>
      <c r="AV177" s="11" t="s">
        <v>85</v>
      </c>
      <c r="AW177" s="11" t="s">
        <v>33</v>
      </c>
      <c r="AX177" s="11" t="s">
        <v>70</v>
      </c>
      <c r="AY177" s="238" t="s">
        <v>153</v>
      </c>
    </row>
    <row r="178" s="11" customFormat="1">
      <c r="B178" s="227"/>
      <c r="C178" s="228"/>
      <c r="D178" s="229" t="s">
        <v>161</v>
      </c>
      <c r="E178" s="230" t="s">
        <v>21</v>
      </c>
      <c r="F178" s="231" t="s">
        <v>301</v>
      </c>
      <c r="G178" s="228"/>
      <c r="H178" s="232">
        <v>2.8079999999999998</v>
      </c>
      <c r="I178" s="233"/>
      <c r="J178" s="228"/>
      <c r="K178" s="228"/>
      <c r="L178" s="234"/>
      <c r="M178" s="235"/>
      <c r="N178" s="236"/>
      <c r="O178" s="236"/>
      <c r="P178" s="236"/>
      <c r="Q178" s="236"/>
      <c r="R178" s="236"/>
      <c r="S178" s="236"/>
      <c r="T178" s="237"/>
      <c r="AT178" s="238" t="s">
        <v>161</v>
      </c>
      <c r="AU178" s="238" t="s">
        <v>85</v>
      </c>
      <c r="AV178" s="11" t="s">
        <v>85</v>
      </c>
      <c r="AW178" s="11" t="s">
        <v>33</v>
      </c>
      <c r="AX178" s="11" t="s">
        <v>70</v>
      </c>
      <c r="AY178" s="238" t="s">
        <v>153</v>
      </c>
    </row>
    <row r="179" s="14" customFormat="1">
      <c r="B179" s="272"/>
      <c r="C179" s="273"/>
      <c r="D179" s="229" t="s">
        <v>161</v>
      </c>
      <c r="E179" s="274" t="s">
        <v>21</v>
      </c>
      <c r="F179" s="275" t="s">
        <v>227</v>
      </c>
      <c r="G179" s="273"/>
      <c r="H179" s="276">
        <v>5.5709999999999997</v>
      </c>
      <c r="I179" s="277"/>
      <c r="J179" s="273"/>
      <c r="K179" s="273"/>
      <c r="L179" s="278"/>
      <c r="M179" s="279"/>
      <c r="N179" s="280"/>
      <c r="O179" s="280"/>
      <c r="P179" s="280"/>
      <c r="Q179" s="280"/>
      <c r="R179" s="280"/>
      <c r="S179" s="280"/>
      <c r="T179" s="281"/>
      <c r="AT179" s="282" t="s">
        <v>161</v>
      </c>
      <c r="AU179" s="282" t="s">
        <v>85</v>
      </c>
      <c r="AV179" s="14" t="s">
        <v>159</v>
      </c>
      <c r="AW179" s="14" t="s">
        <v>33</v>
      </c>
      <c r="AX179" s="14" t="s">
        <v>75</v>
      </c>
      <c r="AY179" s="282" t="s">
        <v>153</v>
      </c>
    </row>
    <row r="180" s="1" customFormat="1" ht="25.5" customHeight="1">
      <c r="B180" s="46"/>
      <c r="C180" s="215" t="s">
        <v>302</v>
      </c>
      <c r="D180" s="215" t="s">
        <v>155</v>
      </c>
      <c r="E180" s="216" t="s">
        <v>303</v>
      </c>
      <c r="F180" s="217" t="s">
        <v>304</v>
      </c>
      <c r="G180" s="218" t="s">
        <v>83</v>
      </c>
      <c r="H180" s="219">
        <v>5.5709999999999997</v>
      </c>
      <c r="I180" s="220"/>
      <c r="J180" s="221">
        <f>ROUND(I180*H180,2)</f>
        <v>0</v>
      </c>
      <c r="K180" s="217" t="s">
        <v>158</v>
      </c>
      <c r="L180" s="72"/>
      <c r="M180" s="222" t="s">
        <v>21</v>
      </c>
      <c r="N180" s="223" t="s">
        <v>41</v>
      </c>
      <c r="O180" s="47"/>
      <c r="P180" s="224">
        <f>O180*H180</f>
        <v>0</v>
      </c>
      <c r="Q180" s="224">
        <v>0</v>
      </c>
      <c r="R180" s="224">
        <f>Q180*H180</f>
        <v>0</v>
      </c>
      <c r="S180" s="224">
        <v>0</v>
      </c>
      <c r="T180" s="225">
        <f>S180*H180</f>
        <v>0</v>
      </c>
      <c r="AR180" s="24" t="s">
        <v>159</v>
      </c>
      <c r="AT180" s="24" t="s">
        <v>155</v>
      </c>
      <c r="AU180" s="24" t="s">
        <v>85</v>
      </c>
      <c r="AY180" s="24" t="s">
        <v>153</v>
      </c>
      <c r="BE180" s="226">
        <f>IF(N180="základní",J180,0)</f>
        <v>0</v>
      </c>
      <c r="BF180" s="226">
        <f>IF(N180="snížená",J180,0)</f>
        <v>0</v>
      </c>
      <c r="BG180" s="226">
        <f>IF(N180="zákl. přenesená",J180,0)</f>
        <v>0</v>
      </c>
      <c r="BH180" s="226">
        <f>IF(N180="sníž. přenesená",J180,0)</f>
        <v>0</v>
      </c>
      <c r="BI180" s="226">
        <f>IF(N180="nulová",J180,0)</f>
        <v>0</v>
      </c>
      <c r="BJ180" s="24" t="s">
        <v>75</v>
      </c>
      <c r="BK180" s="226">
        <f>ROUND(I180*H180,2)</f>
        <v>0</v>
      </c>
      <c r="BL180" s="24" t="s">
        <v>159</v>
      </c>
      <c r="BM180" s="24" t="s">
        <v>305</v>
      </c>
    </row>
    <row r="181" s="1" customFormat="1">
      <c r="B181" s="46"/>
      <c r="C181" s="74"/>
      <c r="D181" s="229" t="s">
        <v>179</v>
      </c>
      <c r="E181" s="74"/>
      <c r="F181" s="260" t="s">
        <v>306</v>
      </c>
      <c r="G181" s="74"/>
      <c r="H181" s="74"/>
      <c r="I181" s="186"/>
      <c r="J181" s="74"/>
      <c r="K181" s="74"/>
      <c r="L181" s="72"/>
      <c r="M181" s="261"/>
      <c r="N181" s="47"/>
      <c r="O181" s="47"/>
      <c r="P181" s="47"/>
      <c r="Q181" s="47"/>
      <c r="R181" s="47"/>
      <c r="S181" s="47"/>
      <c r="T181" s="95"/>
      <c r="AT181" s="24" t="s">
        <v>179</v>
      </c>
      <c r="AU181" s="24" t="s">
        <v>85</v>
      </c>
    </row>
    <row r="182" s="1" customFormat="1" ht="25.5" customHeight="1">
      <c r="B182" s="46"/>
      <c r="C182" s="215" t="s">
        <v>307</v>
      </c>
      <c r="D182" s="215" t="s">
        <v>155</v>
      </c>
      <c r="E182" s="216" t="s">
        <v>308</v>
      </c>
      <c r="F182" s="217" t="s">
        <v>309</v>
      </c>
      <c r="G182" s="218" t="s">
        <v>292</v>
      </c>
      <c r="H182" s="219">
        <v>11.199999999999999</v>
      </c>
      <c r="I182" s="220"/>
      <c r="J182" s="221">
        <f>ROUND(I182*H182,2)</f>
        <v>0</v>
      </c>
      <c r="K182" s="217" t="s">
        <v>158</v>
      </c>
      <c r="L182" s="72"/>
      <c r="M182" s="222" t="s">
        <v>21</v>
      </c>
      <c r="N182" s="223" t="s">
        <v>41</v>
      </c>
      <c r="O182" s="47"/>
      <c r="P182" s="224">
        <f>O182*H182</f>
        <v>0</v>
      </c>
      <c r="Q182" s="224">
        <v>1.0000000000000001E-05</v>
      </c>
      <c r="R182" s="224">
        <f>Q182*H182</f>
        <v>0.000112</v>
      </c>
      <c r="S182" s="224">
        <v>0</v>
      </c>
      <c r="T182" s="225">
        <f>S182*H182</f>
        <v>0</v>
      </c>
      <c r="AR182" s="24" t="s">
        <v>159</v>
      </c>
      <c r="AT182" s="24" t="s">
        <v>155</v>
      </c>
      <c r="AU182" s="24" t="s">
        <v>85</v>
      </c>
      <c r="AY182" s="24" t="s">
        <v>153</v>
      </c>
      <c r="BE182" s="226">
        <f>IF(N182="základní",J182,0)</f>
        <v>0</v>
      </c>
      <c r="BF182" s="226">
        <f>IF(N182="snížená",J182,0)</f>
        <v>0</v>
      </c>
      <c r="BG182" s="226">
        <f>IF(N182="zákl. přenesená",J182,0)</f>
        <v>0</v>
      </c>
      <c r="BH182" s="226">
        <f>IF(N182="sníž. přenesená",J182,0)</f>
        <v>0</v>
      </c>
      <c r="BI182" s="226">
        <f>IF(N182="nulová",J182,0)</f>
        <v>0</v>
      </c>
      <c r="BJ182" s="24" t="s">
        <v>75</v>
      </c>
      <c r="BK182" s="226">
        <f>ROUND(I182*H182,2)</f>
        <v>0</v>
      </c>
      <c r="BL182" s="24" t="s">
        <v>159</v>
      </c>
      <c r="BM182" s="24" t="s">
        <v>310</v>
      </c>
    </row>
    <row r="183" s="11" customFormat="1">
      <c r="B183" s="227"/>
      <c r="C183" s="228"/>
      <c r="D183" s="229" t="s">
        <v>161</v>
      </c>
      <c r="E183" s="230" t="s">
        <v>21</v>
      </c>
      <c r="F183" s="231" t="s">
        <v>311</v>
      </c>
      <c r="G183" s="228"/>
      <c r="H183" s="232">
        <v>5.5999999999999996</v>
      </c>
      <c r="I183" s="233"/>
      <c r="J183" s="228"/>
      <c r="K183" s="228"/>
      <c r="L183" s="234"/>
      <c r="M183" s="235"/>
      <c r="N183" s="236"/>
      <c r="O183" s="236"/>
      <c r="P183" s="236"/>
      <c r="Q183" s="236"/>
      <c r="R183" s="236"/>
      <c r="S183" s="236"/>
      <c r="T183" s="237"/>
      <c r="AT183" s="238" t="s">
        <v>161</v>
      </c>
      <c r="AU183" s="238" t="s">
        <v>85</v>
      </c>
      <c r="AV183" s="11" t="s">
        <v>85</v>
      </c>
      <c r="AW183" s="11" t="s">
        <v>33</v>
      </c>
      <c r="AX183" s="11" t="s">
        <v>70</v>
      </c>
      <c r="AY183" s="238" t="s">
        <v>153</v>
      </c>
    </row>
    <row r="184" s="11" customFormat="1">
      <c r="B184" s="227"/>
      <c r="C184" s="228"/>
      <c r="D184" s="229" t="s">
        <v>161</v>
      </c>
      <c r="E184" s="230" t="s">
        <v>21</v>
      </c>
      <c r="F184" s="231" t="s">
        <v>312</v>
      </c>
      <c r="G184" s="228"/>
      <c r="H184" s="232">
        <v>5.5999999999999996</v>
      </c>
      <c r="I184" s="233"/>
      <c r="J184" s="228"/>
      <c r="K184" s="228"/>
      <c r="L184" s="234"/>
      <c r="M184" s="235"/>
      <c r="N184" s="236"/>
      <c r="O184" s="236"/>
      <c r="P184" s="236"/>
      <c r="Q184" s="236"/>
      <c r="R184" s="236"/>
      <c r="S184" s="236"/>
      <c r="T184" s="237"/>
      <c r="AT184" s="238" t="s">
        <v>161</v>
      </c>
      <c r="AU184" s="238" t="s">
        <v>85</v>
      </c>
      <c r="AV184" s="11" t="s">
        <v>85</v>
      </c>
      <c r="AW184" s="11" t="s">
        <v>33</v>
      </c>
      <c r="AX184" s="11" t="s">
        <v>70</v>
      </c>
      <c r="AY184" s="238" t="s">
        <v>153</v>
      </c>
    </row>
    <row r="185" s="14" customFormat="1">
      <c r="B185" s="272"/>
      <c r="C185" s="273"/>
      <c r="D185" s="229" t="s">
        <v>161</v>
      </c>
      <c r="E185" s="274" t="s">
        <v>21</v>
      </c>
      <c r="F185" s="275" t="s">
        <v>227</v>
      </c>
      <c r="G185" s="273"/>
      <c r="H185" s="276">
        <v>11.199999999999999</v>
      </c>
      <c r="I185" s="277"/>
      <c r="J185" s="273"/>
      <c r="K185" s="273"/>
      <c r="L185" s="278"/>
      <c r="M185" s="279"/>
      <c r="N185" s="280"/>
      <c r="O185" s="280"/>
      <c r="P185" s="280"/>
      <c r="Q185" s="280"/>
      <c r="R185" s="280"/>
      <c r="S185" s="280"/>
      <c r="T185" s="281"/>
      <c r="AT185" s="282" t="s">
        <v>161</v>
      </c>
      <c r="AU185" s="282" t="s">
        <v>85</v>
      </c>
      <c r="AV185" s="14" t="s">
        <v>159</v>
      </c>
      <c r="AW185" s="14" t="s">
        <v>33</v>
      </c>
      <c r="AX185" s="14" t="s">
        <v>75</v>
      </c>
      <c r="AY185" s="282" t="s">
        <v>153</v>
      </c>
    </row>
    <row r="186" s="1" customFormat="1" ht="16.5" customHeight="1">
      <c r="B186" s="46"/>
      <c r="C186" s="215" t="s">
        <v>313</v>
      </c>
      <c r="D186" s="215" t="s">
        <v>155</v>
      </c>
      <c r="E186" s="216" t="s">
        <v>314</v>
      </c>
      <c r="F186" s="217" t="s">
        <v>315</v>
      </c>
      <c r="G186" s="218" t="s">
        <v>292</v>
      </c>
      <c r="H186" s="219">
        <v>11.199999999999999</v>
      </c>
      <c r="I186" s="220"/>
      <c r="J186" s="221">
        <f>ROUND(I186*H186,2)</f>
        <v>0</v>
      </c>
      <c r="K186" s="217" t="s">
        <v>158</v>
      </c>
      <c r="L186" s="72"/>
      <c r="M186" s="222" t="s">
        <v>21</v>
      </c>
      <c r="N186" s="223" t="s">
        <v>41</v>
      </c>
      <c r="O186" s="47"/>
      <c r="P186" s="224">
        <f>O186*H186</f>
        <v>0</v>
      </c>
      <c r="Q186" s="224">
        <v>8.0000000000000007E-05</v>
      </c>
      <c r="R186" s="224">
        <f>Q186*H186</f>
        <v>0.00089599999999999999</v>
      </c>
      <c r="S186" s="224">
        <v>0</v>
      </c>
      <c r="T186" s="225">
        <f>S186*H186</f>
        <v>0</v>
      </c>
      <c r="AR186" s="24" t="s">
        <v>159</v>
      </c>
      <c r="AT186" s="24" t="s">
        <v>155</v>
      </c>
      <c r="AU186" s="24" t="s">
        <v>85</v>
      </c>
      <c r="AY186" s="24" t="s">
        <v>153</v>
      </c>
      <c r="BE186" s="226">
        <f>IF(N186="základní",J186,0)</f>
        <v>0</v>
      </c>
      <c r="BF186" s="226">
        <f>IF(N186="snížená",J186,0)</f>
        <v>0</v>
      </c>
      <c r="BG186" s="226">
        <f>IF(N186="zákl. přenesená",J186,0)</f>
        <v>0</v>
      </c>
      <c r="BH186" s="226">
        <f>IF(N186="sníž. přenesená",J186,0)</f>
        <v>0</v>
      </c>
      <c r="BI186" s="226">
        <f>IF(N186="nulová",J186,0)</f>
        <v>0</v>
      </c>
      <c r="BJ186" s="24" t="s">
        <v>75</v>
      </c>
      <c r="BK186" s="226">
        <f>ROUND(I186*H186,2)</f>
        <v>0</v>
      </c>
      <c r="BL186" s="24" t="s">
        <v>159</v>
      </c>
      <c r="BM186" s="24" t="s">
        <v>316</v>
      </c>
    </row>
    <row r="187" s="1" customFormat="1">
      <c r="B187" s="46"/>
      <c r="C187" s="74"/>
      <c r="D187" s="229" t="s">
        <v>179</v>
      </c>
      <c r="E187" s="74"/>
      <c r="F187" s="260" t="s">
        <v>317</v>
      </c>
      <c r="G187" s="74"/>
      <c r="H187" s="74"/>
      <c r="I187" s="186"/>
      <c r="J187" s="74"/>
      <c r="K187" s="74"/>
      <c r="L187" s="72"/>
      <c r="M187" s="261"/>
      <c r="N187" s="47"/>
      <c r="O187" s="47"/>
      <c r="P187" s="47"/>
      <c r="Q187" s="47"/>
      <c r="R187" s="47"/>
      <c r="S187" s="47"/>
      <c r="T187" s="95"/>
      <c r="AT187" s="24" t="s">
        <v>179</v>
      </c>
      <c r="AU187" s="24" t="s">
        <v>85</v>
      </c>
    </row>
    <row r="188" s="1" customFormat="1" ht="25.5" customHeight="1">
      <c r="B188" s="46"/>
      <c r="C188" s="215" t="s">
        <v>318</v>
      </c>
      <c r="D188" s="215" t="s">
        <v>155</v>
      </c>
      <c r="E188" s="216" t="s">
        <v>319</v>
      </c>
      <c r="F188" s="217" t="s">
        <v>320</v>
      </c>
      <c r="G188" s="218" t="s">
        <v>92</v>
      </c>
      <c r="H188" s="219">
        <v>46.700000000000003</v>
      </c>
      <c r="I188" s="220"/>
      <c r="J188" s="221">
        <f>ROUND(I188*H188,2)</f>
        <v>0</v>
      </c>
      <c r="K188" s="217" t="s">
        <v>158</v>
      </c>
      <c r="L188" s="72"/>
      <c r="M188" s="222" t="s">
        <v>21</v>
      </c>
      <c r="N188" s="223" t="s">
        <v>41</v>
      </c>
      <c r="O188" s="47"/>
      <c r="P188" s="224">
        <f>O188*H188</f>
        <v>0</v>
      </c>
      <c r="Q188" s="224">
        <v>0.042000000000000003</v>
      </c>
      <c r="R188" s="224">
        <f>Q188*H188</f>
        <v>1.9614000000000003</v>
      </c>
      <c r="S188" s="224">
        <v>0</v>
      </c>
      <c r="T188" s="225">
        <f>S188*H188</f>
        <v>0</v>
      </c>
      <c r="AR188" s="24" t="s">
        <v>159</v>
      </c>
      <c r="AT188" s="24" t="s">
        <v>155</v>
      </c>
      <c r="AU188" s="24" t="s">
        <v>85</v>
      </c>
      <c r="AY188" s="24" t="s">
        <v>153</v>
      </c>
      <c r="BE188" s="226">
        <f>IF(N188="základní",J188,0)</f>
        <v>0</v>
      </c>
      <c r="BF188" s="226">
        <f>IF(N188="snížená",J188,0)</f>
        <v>0</v>
      </c>
      <c r="BG188" s="226">
        <f>IF(N188="zákl. přenesená",J188,0)</f>
        <v>0</v>
      </c>
      <c r="BH188" s="226">
        <f>IF(N188="sníž. přenesená",J188,0)</f>
        <v>0</v>
      </c>
      <c r="BI188" s="226">
        <f>IF(N188="nulová",J188,0)</f>
        <v>0</v>
      </c>
      <c r="BJ188" s="24" t="s">
        <v>75</v>
      </c>
      <c r="BK188" s="226">
        <f>ROUND(I188*H188,2)</f>
        <v>0</v>
      </c>
      <c r="BL188" s="24" t="s">
        <v>159</v>
      </c>
      <c r="BM188" s="24" t="s">
        <v>321</v>
      </c>
    </row>
    <row r="189" s="11" customFormat="1">
      <c r="B189" s="227"/>
      <c r="C189" s="228"/>
      <c r="D189" s="229" t="s">
        <v>161</v>
      </c>
      <c r="E189" s="230" t="s">
        <v>21</v>
      </c>
      <c r="F189" s="231" t="s">
        <v>322</v>
      </c>
      <c r="G189" s="228"/>
      <c r="H189" s="232">
        <v>23.27</v>
      </c>
      <c r="I189" s="233"/>
      <c r="J189" s="228"/>
      <c r="K189" s="228"/>
      <c r="L189" s="234"/>
      <c r="M189" s="235"/>
      <c r="N189" s="236"/>
      <c r="O189" s="236"/>
      <c r="P189" s="236"/>
      <c r="Q189" s="236"/>
      <c r="R189" s="236"/>
      <c r="S189" s="236"/>
      <c r="T189" s="237"/>
      <c r="AT189" s="238" t="s">
        <v>161</v>
      </c>
      <c r="AU189" s="238" t="s">
        <v>85</v>
      </c>
      <c r="AV189" s="11" t="s">
        <v>85</v>
      </c>
      <c r="AW189" s="11" t="s">
        <v>33</v>
      </c>
      <c r="AX189" s="11" t="s">
        <v>70</v>
      </c>
      <c r="AY189" s="238" t="s">
        <v>153</v>
      </c>
    </row>
    <row r="190" s="11" customFormat="1">
      <c r="B190" s="227"/>
      <c r="C190" s="228"/>
      <c r="D190" s="229" t="s">
        <v>161</v>
      </c>
      <c r="E190" s="230" t="s">
        <v>21</v>
      </c>
      <c r="F190" s="231" t="s">
        <v>323</v>
      </c>
      <c r="G190" s="228"/>
      <c r="H190" s="232">
        <v>23.43</v>
      </c>
      <c r="I190" s="233"/>
      <c r="J190" s="228"/>
      <c r="K190" s="228"/>
      <c r="L190" s="234"/>
      <c r="M190" s="235"/>
      <c r="N190" s="236"/>
      <c r="O190" s="236"/>
      <c r="P190" s="236"/>
      <c r="Q190" s="236"/>
      <c r="R190" s="236"/>
      <c r="S190" s="236"/>
      <c r="T190" s="237"/>
      <c r="AT190" s="238" t="s">
        <v>161</v>
      </c>
      <c r="AU190" s="238" t="s">
        <v>85</v>
      </c>
      <c r="AV190" s="11" t="s">
        <v>85</v>
      </c>
      <c r="AW190" s="11" t="s">
        <v>33</v>
      </c>
      <c r="AX190" s="11" t="s">
        <v>70</v>
      </c>
      <c r="AY190" s="238" t="s">
        <v>153</v>
      </c>
    </row>
    <row r="191" s="14" customFormat="1">
      <c r="B191" s="272"/>
      <c r="C191" s="273"/>
      <c r="D191" s="229" t="s">
        <v>161</v>
      </c>
      <c r="E191" s="274" t="s">
        <v>21</v>
      </c>
      <c r="F191" s="275" t="s">
        <v>227</v>
      </c>
      <c r="G191" s="273"/>
      <c r="H191" s="276">
        <v>46.700000000000003</v>
      </c>
      <c r="I191" s="277"/>
      <c r="J191" s="273"/>
      <c r="K191" s="273"/>
      <c r="L191" s="278"/>
      <c r="M191" s="279"/>
      <c r="N191" s="280"/>
      <c r="O191" s="280"/>
      <c r="P191" s="280"/>
      <c r="Q191" s="280"/>
      <c r="R191" s="280"/>
      <c r="S191" s="280"/>
      <c r="T191" s="281"/>
      <c r="AT191" s="282" t="s">
        <v>161</v>
      </c>
      <c r="AU191" s="282" t="s">
        <v>85</v>
      </c>
      <c r="AV191" s="14" t="s">
        <v>159</v>
      </c>
      <c r="AW191" s="14" t="s">
        <v>33</v>
      </c>
      <c r="AX191" s="14" t="s">
        <v>75</v>
      </c>
      <c r="AY191" s="282" t="s">
        <v>153</v>
      </c>
    </row>
    <row r="192" s="10" customFormat="1" ht="29.88" customHeight="1">
      <c r="B192" s="199"/>
      <c r="C192" s="200"/>
      <c r="D192" s="201" t="s">
        <v>69</v>
      </c>
      <c r="E192" s="213" t="s">
        <v>324</v>
      </c>
      <c r="F192" s="213" t="s">
        <v>325</v>
      </c>
      <c r="G192" s="200"/>
      <c r="H192" s="200"/>
      <c r="I192" s="203"/>
      <c r="J192" s="214">
        <f>BK192</f>
        <v>0</v>
      </c>
      <c r="K192" s="200"/>
      <c r="L192" s="205"/>
      <c r="M192" s="206"/>
      <c r="N192" s="207"/>
      <c r="O192" s="207"/>
      <c r="P192" s="208">
        <f>P193</f>
        <v>0</v>
      </c>
      <c r="Q192" s="207"/>
      <c r="R192" s="208">
        <f>R193</f>
        <v>0.011502399999999999</v>
      </c>
      <c r="S192" s="207"/>
      <c r="T192" s="209">
        <f>T193</f>
        <v>0</v>
      </c>
      <c r="AR192" s="210" t="s">
        <v>75</v>
      </c>
      <c r="AT192" s="211" t="s">
        <v>69</v>
      </c>
      <c r="AU192" s="211" t="s">
        <v>75</v>
      </c>
      <c r="AY192" s="210" t="s">
        <v>153</v>
      </c>
      <c r="BK192" s="212">
        <f>BK193</f>
        <v>0</v>
      </c>
    </row>
    <row r="193" s="1" customFormat="1" ht="25.5" customHeight="1">
      <c r="B193" s="46"/>
      <c r="C193" s="215" t="s">
        <v>326</v>
      </c>
      <c r="D193" s="215" t="s">
        <v>155</v>
      </c>
      <c r="E193" s="216" t="s">
        <v>327</v>
      </c>
      <c r="F193" s="217" t="s">
        <v>328</v>
      </c>
      <c r="G193" s="218" t="s">
        <v>92</v>
      </c>
      <c r="H193" s="219">
        <v>88.480000000000004</v>
      </c>
      <c r="I193" s="220"/>
      <c r="J193" s="221">
        <f>ROUND(I193*H193,2)</f>
        <v>0</v>
      </c>
      <c r="K193" s="217" t="s">
        <v>158</v>
      </c>
      <c r="L193" s="72"/>
      <c r="M193" s="222" t="s">
        <v>21</v>
      </c>
      <c r="N193" s="223" t="s">
        <v>41</v>
      </c>
      <c r="O193" s="47"/>
      <c r="P193" s="224">
        <f>O193*H193</f>
        <v>0</v>
      </c>
      <c r="Q193" s="224">
        <v>0.00012999999999999999</v>
      </c>
      <c r="R193" s="224">
        <f>Q193*H193</f>
        <v>0.011502399999999999</v>
      </c>
      <c r="S193" s="224">
        <v>0</v>
      </c>
      <c r="T193" s="225">
        <f>S193*H193</f>
        <v>0</v>
      </c>
      <c r="AR193" s="24" t="s">
        <v>159</v>
      </c>
      <c r="AT193" s="24" t="s">
        <v>155</v>
      </c>
      <c r="AU193" s="24" t="s">
        <v>85</v>
      </c>
      <c r="AY193" s="24" t="s">
        <v>153</v>
      </c>
      <c r="BE193" s="226">
        <f>IF(N193="základní",J193,0)</f>
        <v>0</v>
      </c>
      <c r="BF193" s="226">
        <f>IF(N193="snížená",J193,0)</f>
        <v>0</v>
      </c>
      <c r="BG193" s="226">
        <f>IF(N193="zákl. přenesená",J193,0)</f>
        <v>0</v>
      </c>
      <c r="BH193" s="226">
        <f>IF(N193="sníž. přenesená",J193,0)</f>
        <v>0</v>
      </c>
      <c r="BI193" s="226">
        <f>IF(N193="nulová",J193,0)</f>
        <v>0</v>
      </c>
      <c r="BJ193" s="24" t="s">
        <v>75</v>
      </c>
      <c r="BK193" s="226">
        <f>ROUND(I193*H193,2)</f>
        <v>0</v>
      </c>
      <c r="BL193" s="24" t="s">
        <v>159</v>
      </c>
      <c r="BM193" s="24" t="s">
        <v>329</v>
      </c>
    </row>
    <row r="194" s="10" customFormat="1" ht="29.88" customHeight="1">
      <c r="B194" s="199"/>
      <c r="C194" s="200"/>
      <c r="D194" s="201" t="s">
        <v>69</v>
      </c>
      <c r="E194" s="213" t="s">
        <v>330</v>
      </c>
      <c r="F194" s="213" t="s">
        <v>331</v>
      </c>
      <c r="G194" s="200"/>
      <c r="H194" s="200"/>
      <c r="I194" s="203"/>
      <c r="J194" s="214">
        <f>BK194</f>
        <v>0</v>
      </c>
      <c r="K194" s="200"/>
      <c r="L194" s="205"/>
      <c r="M194" s="206"/>
      <c r="N194" s="207"/>
      <c r="O194" s="207"/>
      <c r="P194" s="208">
        <f>SUM(P195:P203)</f>
        <v>0</v>
      </c>
      <c r="Q194" s="207"/>
      <c r="R194" s="208">
        <f>SUM(R195:R203)</f>
        <v>0.0035392000000000006</v>
      </c>
      <c r="S194" s="207"/>
      <c r="T194" s="209">
        <f>SUM(T195:T203)</f>
        <v>0</v>
      </c>
      <c r="AR194" s="210" t="s">
        <v>75</v>
      </c>
      <c r="AT194" s="211" t="s">
        <v>69</v>
      </c>
      <c r="AU194" s="211" t="s">
        <v>75</v>
      </c>
      <c r="AY194" s="210" t="s">
        <v>153</v>
      </c>
      <c r="BK194" s="212">
        <f>SUM(BK195:BK203)</f>
        <v>0</v>
      </c>
    </row>
    <row r="195" s="1" customFormat="1" ht="25.5" customHeight="1">
      <c r="B195" s="46"/>
      <c r="C195" s="215" t="s">
        <v>332</v>
      </c>
      <c r="D195" s="215" t="s">
        <v>155</v>
      </c>
      <c r="E195" s="216" t="s">
        <v>333</v>
      </c>
      <c r="F195" s="217" t="s">
        <v>334</v>
      </c>
      <c r="G195" s="218" t="s">
        <v>92</v>
      </c>
      <c r="H195" s="219">
        <v>88.480000000000004</v>
      </c>
      <c r="I195" s="220"/>
      <c r="J195" s="221">
        <f>ROUND(I195*H195,2)</f>
        <v>0</v>
      </c>
      <c r="K195" s="217" t="s">
        <v>158</v>
      </c>
      <c r="L195" s="72"/>
      <c r="M195" s="222" t="s">
        <v>21</v>
      </c>
      <c r="N195" s="223" t="s">
        <v>41</v>
      </c>
      <c r="O195" s="47"/>
      <c r="P195" s="224">
        <f>O195*H195</f>
        <v>0</v>
      </c>
      <c r="Q195" s="224">
        <v>4.0000000000000003E-05</v>
      </c>
      <c r="R195" s="224">
        <f>Q195*H195</f>
        <v>0.0035392000000000006</v>
      </c>
      <c r="S195" s="224">
        <v>0</v>
      </c>
      <c r="T195" s="225">
        <f>S195*H195</f>
        <v>0</v>
      </c>
      <c r="AR195" s="24" t="s">
        <v>159</v>
      </c>
      <c r="AT195" s="24" t="s">
        <v>155</v>
      </c>
      <c r="AU195" s="24" t="s">
        <v>85</v>
      </c>
      <c r="AY195" s="24" t="s">
        <v>153</v>
      </c>
      <c r="BE195" s="226">
        <f>IF(N195="základní",J195,0)</f>
        <v>0</v>
      </c>
      <c r="BF195" s="226">
        <f>IF(N195="snížená",J195,0)</f>
        <v>0</v>
      </c>
      <c r="BG195" s="226">
        <f>IF(N195="zákl. přenesená",J195,0)</f>
        <v>0</v>
      </c>
      <c r="BH195" s="226">
        <f>IF(N195="sníž. přenesená",J195,0)</f>
        <v>0</v>
      </c>
      <c r="BI195" s="226">
        <f>IF(N195="nulová",J195,0)</f>
        <v>0</v>
      </c>
      <c r="BJ195" s="24" t="s">
        <v>75</v>
      </c>
      <c r="BK195" s="226">
        <f>ROUND(I195*H195,2)</f>
        <v>0</v>
      </c>
      <c r="BL195" s="24" t="s">
        <v>159</v>
      </c>
      <c r="BM195" s="24" t="s">
        <v>335</v>
      </c>
    </row>
    <row r="196" s="1" customFormat="1">
      <c r="B196" s="46"/>
      <c r="C196" s="74"/>
      <c r="D196" s="229" t="s">
        <v>179</v>
      </c>
      <c r="E196" s="74"/>
      <c r="F196" s="260" t="s">
        <v>336</v>
      </c>
      <c r="G196" s="74"/>
      <c r="H196" s="74"/>
      <c r="I196" s="186"/>
      <c r="J196" s="74"/>
      <c r="K196" s="74"/>
      <c r="L196" s="72"/>
      <c r="M196" s="261"/>
      <c r="N196" s="47"/>
      <c r="O196" s="47"/>
      <c r="P196" s="47"/>
      <c r="Q196" s="47"/>
      <c r="R196" s="47"/>
      <c r="S196" s="47"/>
      <c r="T196" s="95"/>
      <c r="AT196" s="24" t="s">
        <v>179</v>
      </c>
      <c r="AU196" s="24" t="s">
        <v>85</v>
      </c>
    </row>
    <row r="197" s="11" customFormat="1">
      <c r="B197" s="227"/>
      <c r="C197" s="228"/>
      <c r="D197" s="229" t="s">
        <v>161</v>
      </c>
      <c r="E197" s="230" t="s">
        <v>21</v>
      </c>
      <c r="F197" s="231" t="s">
        <v>337</v>
      </c>
      <c r="G197" s="228"/>
      <c r="H197" s="232">
        <v>43.990000000000002</v>
      </c>
      <c r="I197" s="233"/>
      <c r="J197" s="228"/>
      <c r="K197" s="228"/>
      <c r="L197" s="234"/>
      <c r="M197" s="235"/>
      <c r="N197" s="236"/>
      <c r="O197" s="236"/>
      <c r="P197" s="236"/>
      <c r="Q197" s="236"/>
      <c r="R197" s="236"/>
      <c r="S197" s="236"/>
      <c r="T197" s="237"/>
      <c r="AT197" s="238" t="s">
        <v>161</v>
      </c>
      <c r="AU197" s="238" t="s">
        <v>85</v>
      </c>
      <c r="AV197" s="11" t="s">
        <v>85</v>
      </c>
      <c r="AW197" s="11" t="s">
        <v>33</v>
      </c>
      <c r="AX197" s="11" t="s">
        <v>70</v>
      </c>
      <c r="AY197" s="238" t="s">
        <v>153</v>
      </c>
    </row>
    <row r="198" s="11" customFormat="1">
      <c r="B198" s="227"/>
      <c r="C198" s="228"/>
      <c r="D198" s="229" t="s">
        <v>161</v>
      </c>
      <c r="E198" s="230" t="s">
        <v>21</v>
      </c>
      <c r="F198" s="231" t="s">
        <v>338</v>
      </c>
      <c r="G198" s="228"/>
      <c r="H198" s="232">
        <v>44.490000000000002</v>
      </c>
      <c r="I198" s="233"/>
      <c r="J198" s="228"/>
      <c r="K198" s="228"/>
      <c r="L198" s="234"/>
      <c r="M198" s="235"/>
      <c r="N198" s="236"/>
      <c r="O198" s="236"/>
      <c r="P198" s="236"/>
      <c r="Q198" s="236"/>
      <c r="R198" s="236"/>
      <c r="S198" s="236"/>
      <c r="T198" s="237"/>
      <c r="AT198" s="238" t="s">
        <v>161</v>
      </c>
      <c r="AU198" s="238" t="s">
        <v>85</v>
      </c>
      <c r="AV198" s="11" t="s">
        <v>85</v>
      </c>
      <c r="AW198" s="11" t="s">
        <v>33</v>
      </c>
      <c r="AX198" s="11" t="s">
        <v>70</v>
      </c>
      <c r="AY198" s="238" t="s">
        <v>153</v>
      </c>
    </row>
    <row r="199" s="14" customFormat="1">
      <c r="B199" s="272"/>
      <c r="C199" s="273"/>
      <c r="D199" s="229" t="s">
        <v>161</v>
      </c>
      <c r="E199" s="274" t="s">
        <v>21</v>
      </c>
      <c r="F199" s="275" t="s">
        <v>227</v>
      </c>
      <c r="G199" s="273"/>
      <c r="H199" s="276">
        <v>88.480000000000004</v>
      </c>
      <c r="I199" s="277"/>
      <c r="J199" s="273"/>
      <c r="K199" s="273"/>
      <c r="L199" s="278"/>
      <c r="M199" s="279"/>
      <c r="N199" s="280"/>
      <c r="O199" s="280"/>
      <c r="P199" s="280"/>
      <c r="Q199" s="280"/>
      <c r="R199" s="280"/>
      <c r="S199" s="280"/>
      <c r="T199" s="281"/>
      <c r="AT199" s="282" t="s">
        <v>161</v>
      </c>
      <c r="AU199" s="282" t="s">
        <v>85</v>
      </c>
      <c r="AV199" s="14" t="s">
        <v>159</v>
      </c>
      <c r="AW199" s="14" t="s">
        <v>33</v>
      </c>
      <c r="AX199" s="14" t="s">
        <v>75</v>
      </c>
      <c r="AY199" s="282" t="s">
        <v>153</v>
      </c>
    </row>
    <row r="200" s="1" customFormat="1" ht="25.5" customHeight="1">
      <c r="B200" s="46"/>
      <c r="C200" s="215" t="s">
        <v>339</v>
      </c>
      <c r="D200" s="215" t="s">
        <v>155</v>
      </c>
      <c r="E200" s="216" t="s">
        <v>340</v>
      </c>
      <c r="F200" s="217" t="s">
        <v>341</v>
      </c>
      <c r="G200" s="218" t="s">
        <v>342</v>
      </c>
      <c r="H200" s="219">
        <v>1</v>
      </c>
      <c r="I200" s="220"/>
      <c r="J200" s="221">
        <f>ROUND(I200*H200,2)</f>
        <v>0</v>
      </c>
      <c r="K200" s="217" t="s">
        <v>21</v>
      </c>
      <c r="L200" s="72"/>
      <c r="M200" s="222" t="s">
        <v>21</v>
      </c>
      <c r="N200" s="223" t="s">
        <v>41</v>
      </c>
      <c r="O200" s="47"/>
      <c r="P200" s="224">
        <f>O200*H200</f>
        <v>0</v>
      </c>
      <c r="Q200" s="224">
        <v>0</v>
      </c>
      <c r="R200" s="224">
        <f>Q200*H200</f>
        <v>0</v>
      </c>
      <c r="S200" s="224">
        <v>0</v>
      </c>
      <c r="T200" s="225">
        <f>S200*H200</f>
        <v>0</v>
      </c>
      <c r="AR200" s="24" t="s">
        <v>159</v>
      </c>
      <c r="AT200" s="24" t="s">
        <v>155</v>
      </c>
      <c r="AU200" s="24" t="s">
        <v>85</v>
      </c>
      <c r="AY200" s="24" t="s">
        <v>153</v>
      </c>
      <c r="BE200" s="226">
        <f>IF(N200="základní",J200,0)</f>
        <v>0</v>
      </c>
      <c r="BF200" s="226">
        <f>IF(N200="snížená",J200,0)</f>
        <v>0</v>
      </c>
      <c r="BG200" s="226">
        <f>IF(N200="zákl. přenesená",J200,0)</f>
        <v>0</v>
      </c>
      <c r="BH200" s="226">
        <f>IF(N200="sníž. přenesená",J200,0)</f>
        <v>0</v>
      </c>
      <c r="BI200" s="226">
        <f>IF(N200="nulová",J200,0)</f>
        <v>0</v>
      </c>
      <c r="BJ200" s="24" t="s">
        <v>75</v>
      </c>
      <c r="BK200" s="226">
        <f>ROUND(I200*H200,2)</f>
        <v>0</v>
      </c>
      <c r="BL200" s="24" t="s">
        <v>159</v>
      </c>
      <c r="BM200" s="24" t="s">
        <v>343</v>
      </c>
    </row>
    <row r="201" s="1" customFormat="1" ht="25.5" customHeight="1">
      <c r="B201" s="46"/>
      <c r="C201" s="215" t="s">
        <v>344</v>
      </c>
      <c r="D201" s="215" t="s">
        <v>155</v>
      </c>
      <c r="E201" s="216" t="s">
        <v>345</v>
      </c>
      <c r="F201" s="217" t="s">
        <v>346</v>
      </c>
      <c r="G201" s="218" t="s">
        <v>342</v>
      </c>
      <c r="H201" s="219">
        <v>1</v>
      </c>
      <c r="I201" s="220"/>
      <c r="J201" s="221">
        <f>ROUND(I201*H201,2)</f>
        <v>0</v>
      </c>
      <c r="K201" s="217" t="s">
        <v>21</v>
      </c>
      <c r="L201" s="72"/>
      <c r="M201" s="222" t="s">
        <v>21</v>
      </c>
      <c r="N201" s="223" t="s">
        <v>41</v>
      </c>
      <c r="O201" s="47"/>
      <c r="P201" s="224">
        <f>O201*H201</f>
        <v>0</v>
      </c>
      <c r="Q201" s="224">
        <v>0</v>
      </c>
      <c r="R201" s="224">
        <f>Q201*H201</f>
        <v>0</v>
      </c>
      <c r="S201" s="224">
        <v>0</v>
      </c>
      <c r="T201" s="225">
        <f>S201*H201</f>
        <v>0</v>
      </c>
      <c r="AR201" s="24" t="s">
        <v>159</v>
      </c>
      <c r="AT201" s="24" t="s">
        <v>155</v>
      </c>
      <c r="AU201" s="24" t="s">
        <v>85</v>
      </c>
      <c r="AY201" s="24" t="s">
        <v>153</v>
      </c>
      <c r="BE201" s="226">
        <f>IF(N201="základní",J201,0)</f>
        <v>0</v>
      </c>
      <c r="BF201" s="226">
        <f>IF(N201="snížená",J201,0)</f>
        <v>0</v>
      </c>
      <c r="BG201" s="226">
        <f>IF(N201="zákl. přenesená",J201,0)</f>
        <v>0</v>
      </c>
      <c r="BH201" s="226">
        <f>IF(N201="sníž. přenesená",J201,0)</f>
        <v>0</v>
      </c>
      <c r="BI201" s="226">
        <f>IF(N201="nulová",J201,0)</f>
        <v>0</v>
      </c>
      <c r="BJ201" s="24" t="s">
        <v>75</v>
      </c>
      <c r="BK201" s="226">
        <f>ROUND(I201*H201,2)</f>
        <v>0</v>
      </c>
      <c r="BL201" s="24" t="s">
        <v>159</v>
      </c>
      <c r="BM201" s="24" t="s">
        <v>347</v>
      </c>
    </row>
    <row r="202" s="1" customFormat="1" ht="25.5" customHeight="1">
      <c r="B202" s="46"/>
      <c r="C202" s="215" t="s">
        <v>348</v>
      </c>
      <c r="D202" s="215" t="s">
        <v>155</v>
      </c>
      <c r="E202" s="216" t="s">
        <v>349</v>
      </c>
      <c r="F202" s="217" t="s">
        <v>350</v>
      </c>
      <c r="G202" s="218" t="s">
        <v>342</v>
      </c>
      <c r="H202" s="219">
        <v>1</v>
      </c>
      <c r="I202" s="220"/>
      <c r="J202" s="221">
        <f>ROUND(I202*H202,2)</f>
        <v>0</v>
      </c>
      <c r="K202" s="217" t="s">
        <v>21</v>
      </c>
      <c r="L202" s="72"/>
      <c r="M202" s="222" t="s">
        <v>21</v>
      </c>
      <c r="N202" s="223" t="s">
        <v>41</v>
      </c>
      <c r="O202" s="47"/>
      <c r="P202" s="224">
        <f>O202*H202</f>
        <v>0</v>
      </c>
      <c r="Q202" s="224">
        <v>0</v>
      </c>
      <c r="R202" s="224">
        <f>Q202*H202</f>
        <v>0</v>
      </c>
      <c r="S202" s="224">
        <v>0</v>
      </c>
      <c r="T202" s="225">
        <f>S202*H202</f>
        <v>0</v>
      </c>
      <c r="AR202" s="24" t="s">
        <v>159</v>
      </c>
      <c r="AT202" s="24" t="s">
        <v>155</v>
      </c>
      <c r="AU202" s="24" t="s">
        <v>85</v>
      </c>
      <c r="AY202" s="24" t="s">
        <v>153</v>
      </c>
      <c r="BE202" s="226">
        <f>IF(N202="základní",J202,0)</f>
        <v>0</v>
      </c>
      <c r="BF202" s="226">
        <f>IF(N202="snížená",J202,0)</f>
        <v>0</v>
      </c>
      <c r="BG202" s="226">
        <f>IF(N202="zákl. přenesená",J202,0)</f>
        <v>0</v>
      </c>
      <c r="BH202" s="226">
        <f>IF(N202="sníž. přenesená",J202,0)</f>
        <v>0</v>
      </c>
      <c r="BI202" s="226">
        <f>IF(N202="nulová",J202,0)</f>
        <v>0</v>
      </c>
      <c r="BJ202" s="24" t="s">
        <v>75</v>
      </c>
      <c r="BK202" s="226">
        <f>ROUND(I202*H202,2)</f>
        <v>0</v>
      </c>
      <c r="BL202" s="24" t="s">
        <v>159</v>
      </c>
      <c r="BM202" s="24" t="s">
        <v>351</v>
      </c>
    </row>
    <row r="203" s="1" customFormat="1" ht="16.5" customHeight="1">
      <c r="B203" s="46"/>
      <c r="C203" s="215" t="s">
        <v>352</v>
      </c>
      <c r="D203" s="215" t="s">
        <v>155</v>
      </c>
      <c r="E203" s="216" t="s">
        <v>353</v>
      </c>
      <c r="F203" s="217" t="s">
        <v>354</v>
      </c>
      <c r="G203" s="218" t="s">
        <v>342</v>
      </c>
      <c r="H203" s="219">
        <v>12</v>
      </c>
      <c r="I203" s="220"/>
      <c r="J203" s="221">
        <f>ROUND(I203*H203,2)</f>
        <v>0</v>
      </c>
      <c r="K203" s="217" t="s">
        <v>21</v>
      </c>
      <c r="L203" s="72"/>
      <c r="M203" s="222" t="s">
        <v>21</v>
      </c>
      <c r="N203" s="223" t="s">
        <v>41</v>
      </c>
      <c r="O203" s="47"/>
      <c r="P203" s="224">
        <f>O203*H203</f>
        <v>0</v>
      </c>
      <c r="Q203" s="224">
        <v>0</v>
      </c>
      <c r="R203" s="224">
        <f>Q203*H203</f>
        <v>0</v>
      </c>
      <c r="S203" s="224">
        <v>0</v>
      </c>
      <c r="T203" s="225">
        <f>S203*H203</f>
        <v>0</v>
      </c>
      <c r="AR203" s="24" t="s">
        <v>159</v>
      </c>
      <c r="AT203" s="24" t="s">
        <v>155</v>
      </c>
      <c r="AU203" s="24" t="s">
        <v>85</v>
      </c>
      <c r="AY203" s="24" t="s">
        <v>153</v>
      </c>
      <c r="BE203" s="226">
        <f>IF(N203="základní",J203,0)</f>
        <v>0</v>
      </c>
      <c r="BF203" s="226">
        <f>IF(N203="snížená",J203,0)</f>
        <v>0</v>
      </c>
      <c r="BG203" s="226">
        <f>IF(N203="zákl. přenesená",J203,0)</f>
        <v>0</v>
      </c>
      <c r="BH203" s="226">
        <f>IF(N203="sníž. přenesená",J203,0)</f>
        <v>0</v>
      </c>
      <c r="BI203" s="226">
        <f>IF(N203="nulová",J203,0)</f>
        <v>0</v>
      </c>
      <c r="BJ203" s="24" t="s">
        <v>75</v>
      </c>
      <c r="BK203" s="226">
        <f>ROUND(I203*H203,2)</f>
        <v>0</v>
      </c>
      <c r="BL203" s="24" t="s">
        <v>159</v>
      </c>
      <c r="BM203" s="24" t="s">
        <v>355</v>
      </c>
    </row>
    <row r="204" s="10" customFormat="1" ht="29.88" customHeight="1">
      <c r="B204" s="199"/>
      <c r="C204" s="200"/>
      <c r="D204" s="201" t="s">
        <v>69</v>
      </c>
      <c r="E204" s="213" t="s">
        <v>356</v>
      </c>
      <c r="F204" s="213" t="s">
        <v>357</v>
      </c>
      <c r="G204" s="200"/>
      <c r="H204" s="200"/>
      <c r="I204" s="203"/>
      <c r="J204" s="214">
        <f>BK204</f>
        <v>0</v>
      </c>
      <c r="K204" s="200"/>
      <c r="L204" s="205"/>
      <c r="M204" s="206"/>
      <c r="N204" s="207"/>
      <c r="O204" s="207"/>
      <c r="P204" s="208">
        <f>SUM(P205:P252)</f>
        <v>0</v>
      </c>
      <c r="Q204" s="207"/>
      <c r="R204" s="208">
        <f>SUM(R205:R252)</f>
        <v>0</v>
      </c>
      <c r="S204" s="207"/>
      <c r="T204" s="209">
        <f>SUM(T205:T252)</f>
        <v>30.544151000000003</v>
      </c>
      <c r="AR204" s="210" t="s">
        <v>75</v>
      </c>
      <c r="AT204" s="211" t="s">
        <v>69</v>
      </c>
      <c r="AU204" s="211" t="s">
        <v>75</v>
      </c>
      <c r="AY204" s="210" t="s">
        <v>153</v>
      </c>
      <c r="BK204" s="212">
        <f>SUM(BK205:BK252)</f>
        <v>0</v>
      </c>
    </row>
    <row r="205" s="1" customFormat="1" ht="16.5" customHeight="1">
      <c r="B205" s="46"/>
      <c r="C205" s="215" t="s">
        <v>358</v>
      </c>
      <c r="D205" s="215" t="s">
        <v>155</v>
      </c>
      <c r="E205" s="216" t="s">
        <v>359</v>
      </c>
      <c r="F205" s="217" t="s">
        <v>360</v>
      </c>
      <c r="G205" s="218" t="s">
        <v>292</v>
      </c>
      <c r="H205" s="219">
        <v>1.6000000000000001</v>
      </c>
      <c r="I205" s="220"/>
      <c r="J205" s="221">
        <f>ROUND(I205*H205,2)</f>
        <v>0</v>
      </c>
      <c r="K205" s="217" t="s">
        <v>158</v>
      </c>
      <c r="L205" s="72"/>
      <c r="M205" s="222" t="s">
        <v>21</v>
      </c>
      <c r="N205" s="223" t="s">
        <v>41</v>
      </c>
      <c r="O205" s="47"/>
      <c r="P205" s="224">
        <f>O205*H205</f>
        <v>0</v>
      </c>
      <c r="Q205" s="224">
        <v>0</v>
      </c>
      <c r="R205" s="224">
        <f>Q205*H205</f>
        <v>0</v>
      </c>
      <c r="S205" s="224">
        <v>0</v>
      </c>
      <c r="T205" s="225">
        <f>S205*H205</f>
        <v>0</v>
      </c>
      <c r="AR205" s="24" t="s">
        <v>159</v>
      </c>
      <c r="AT205" s="24" t="s">
        <v>155</v>
      </c>
      <c r="AU205" s="24" t="s">
        <v>85</v>
      </c>
      <c r="AY205" s="24" t="s">
        <v>153</v>
      </c>
      <c r="BE205" s="226">
        <f>IF(N205="základní",J205,0)</f>
        <v>0</v>
      </c>
      <c r="BF205" s="226">
        <f>IF(N205="snížená",J205,0)</f>
        <v>0</v>
      </c>
      <c r="BG205" s="226">
        <f>IF(N205="zákl. přenesená",J205,0)</f>
        <v>0</v>
      </c>
      <c r="BH205" s="226">
        <f>IF(N205="sníž. přenesená",J205,0)</f>
        <v>0</v>
      </c>
      <c r="BI205" s="226">
        <f>IF(N205="nulová",J205,0)</f>
        <v>0</v>
      </c>
      <c r="BJ205" s="24" t="s">
        <v>75</v>
      </c>
      <c r="BK205" s="226">
        <f>ROUND(I205*H205,2)</f>
        <v>0</v>
      </c>
      <c r="BL205" s="24" t="s">
        <v>159</v>
      </c>
      <c r="BM205" s="24" t="s">
        <v>361</v>
      </c>
    </row>
    <row r="206" s="13" customFormat="1">
      <c r="B206" s="262"/>
      <c r="C206" s="263"/>
      <c r="D206" s="229" t="s">
        <v>161</v>
      </c>
      <c r="E206" s="264" t="s">
        <v>21</v>
      </c>
      <c r="F206" s="265" t="s">
        <v>362</v>
      </c>
      <c r="G206" s="263"/>
      <c r="H206" s="264" t="s">
        <v>21</v>
      </c>
      <c r="I206" s="266"/>
      <c r="J206" s="263"/>
      <c r="K206" s="263"/>
      <c r="L206" s="267"/>
      <c r="M206" s="268"/>
      <c r="N206" s="269"/>
      <c r="O206" s="269"/>
      <c r="P206" s="269"/>
      <c r="Q206" s="269"/>
      <c r="R206" s="269"/>
      <c r="S206" s="269"/>
      <c r="T206" s="270"/>
      <c r="AT206" s="271" t="s">
        <v>161</v>
      </c>
      <c r="AU206" s="271" t="s">
        <v>85</v>
      </c>
      <c r="AV206" s="13" t="s">
        <v>75</v>
      </c>
      <c r="AW206" s="13" t="s">
        <v>33</v>
      </c>
      <c r="AX206" s="13" t="s">
        <v>70</v>
      </c>
      <c r="AY206" s="271" t="s">
        <v>153</v>
      </c>
    </row>
    <row r="207" s="11" customFormat="1">
      <c r="B207" s="227"/>
      <c r="C207" s="228"/>
      <c r="D207" s="229" t="s">
        <v>161</v>
      </c>
      <c r="E207" s="230" t="s">
        <v>21</v>
      </c>
      <c r="F207" s="231" t="s">
        <v>363</v>
      </c>
      <c r="G207" s="228"/>
      <c r="H207" s="232">
        <v>1.6000000000000001</v>
      </c>
      <c r="I207" s="233"/>
      <c r="J207" s="228"/>
      <c r="K207" s="228"/>
      <c r="L207" s="234"/>
      <c r="M207" s="235"/>
      <c r="N207" s="236"/>
      <c r="O207" s="236"/>
      <c r="P207" s="236"/>
      <c r="Q207" s="236"/>
      <c r="R207" s="236"/>
      <c r="S207" s="236"/>
      <c r="T207" s="237"/>
      <c r="AT207" s="238" t="s">
        <v>161</v>
      </c>
      <c r="AU207" s="238" t="s">
        <v>85</v>
      </c>
      <c r="AV207" s="11" t="s">
        <v>85</v>
      </c>
      <c r="AW207" s="11" t="s">
        <v>33</v>
      </c>
      <c r="AX207" s="11" t="s">
        <v>75</v>
      </c>
      <c r="AY207" s="238" t="s">
        <v>153</v>
      </c>
    </row>
    <row r="208" s="1" customFormat="1" ht="25.5" customHeight="1">
      <c r="B208" s="46"/>
      <c r="C208" s="215" t="s">
        <v>364</v>
      </c>
      <c r="D208" s="215" t="s">
        <v>155</v>
      </c>
      <c r="E208" s="216" t="s">
        <v>365</v>
      </c>
      <c r="F208" s="217" t="s">
        <v>366</v>
      </c>
      <c r="G208" s="218" t="s">
        <v>342</v>
      </c>
      <c r="H208" s="219">
        <v>1</v>
      </c>
      <c r="I208" s="220"/>
      <c r="J208" s="221">
        <f>ROUND(I208*H208,2)</f>
        <v>0</v>
      </c>
      <c r="K208" s="217" t="s">
        <v>158</v>
      </c>
      <c r="L208" s="72"/>
      <c r="M208" s="222" t="s">
        <v>21</v>
      </c>
      <c r="N208" s="223" t="s">
        <v>41</v>
      </c>
      <c r="O208" s="47"/>
      <c r="P208" s="224">
        <f>O208*H208</f>
        <v>0</v>
      </c>
      <c r="Q208" s="224">
        <v>0</v>
      </c>
      <c r="R208" s="224">
        <f>Q208*H208</f>
        <v>0</v>
      </c>
      <c r="S208" s="224">
        <v>0.031</v>
      </c>
      <c r="T208" s="225">
        <f>S208*H208</f>
        <v>0.031</v>
      </c>
      <c r="AR208" s="24" t="s">
        <v>159</v>
      </c>
      <c r="AT208" s="24" t="s">
        <v>155</v>
      </c>
      <c r="AU208" s="24" t="s">
        <v>85</v>
      </c>
      <c r="AY208" s="24" t="s">
        <v>153</v>
      </c>
      <c r="BE208" s="226">
        <f>IF(N208="základní",J208,0)</f>
        <v>0</v>
      </c>
      <c r="BF208" s="226">
        <f>IF(N208="snížená",J208,0)</f>
        <v>0</v>
      </c>
      <c r="BG208" s="226">
        <f>IF(N208="zákl. přenesená",J208,0)</f>
        <v>0</v>
      </c>
      <c r="BH208" s="226">
        <f>IF(N208="sníž. přenesená",J208,0)</f>
        <v>0</v>
      </c>
      <c r="BI208" s="226">
        <f>IF(N208="nulová",J208,0)</f>
        <v>0</v>
      </c>
      <c r="BJ208" s="24" t="s">
        <v>75</v>
      </c>
      <c r="BK208" s="226">
        <f>ROUND(I208*H208,2)</f>
        <v>0</v>
      </c>
      <c r="BL208" s="24" t="s">
        <v>159</v>
      </c>
      <c r="BM208" s="24" t="s">
        <v>367</v>
      </c>
    </row>
    <row r="209" s="11" customFormat="1">
      <c r="B209" s="227"/>
      <c r="C209" s="228"/>
      <c r="D209" s="229" t="s">
        <v>161</v>
      </c>
      <c r="E209" s="230" t="s">
        <v>21</v>
      </c>
      <c r="F209" s="231" t="s">
        <v>368</v>
      </c>
      <c r="G209" s="228"/>
      <c r="H209" s="232">
        <v>1</v>
      </c>
      <c r="I209" s="233"/>
      <c r="J209" s="228"/>
      <c r="K209" s="228"/>
      <c r="L209" s="234"/>
      <c r="M209" s="235"/>
      <c r="N209" s="236"/>
      <c r="O209" s="236"/>
      <c r="P209" s="236"/>
      <c r="Q209" s="236"/>
      <c r="R209" s="236"/>
      <c r="S209" s="236"/>
      <c r="T209" s="237"/>
      <c r="AT209" s="238" t="s">
        <v>161</v>
      </c>
      <c r="AU209" s="238" t="s">
        <v>85</v>
      </c>
      <c r="AV209" s="11" t="s">
        <v>85</v>
      </c>
      <c r="AW209" s="11" t="s">
        <v>33</v>
      </c>
      <c r="AX209" s="11" t="s">
        <v>75</v>
      </c>
      <c r="AY209" s="238" t="s">
        <v>153</v>
      </c>
    </row>
    <row r="210" s="1" customFormat="1" ht="38.25" customHeight="1">
      <c r="B210" s="46"/>
      <c r="C210" s="215" t="s">
        <v>369</v>
      </c>
      <c r="D210" s="215" t="s">
        <v>155</v>
      </c>
      <c r="E210" s="216" t="s">
        <v>370</v>
      </c>
      <c r="F210" s="217" t="s">
        <v>371</v>
      </c>
      <c r="G210" s="218" t="s">
        <v>92</v>
      </c>
      <c r="H210" s="219">
        <v>0.16</v>
      </c>
      <c r="I210" s="220"/>
      <c r="J210" s="221">
        <f>ROUND(I210*H210,2)</f>
        <v>0</v>
      </c>
      <c r="K210" s="217" t="s">
        <v>158</v>
      </c>
      <c r="L210" s="72"/>
      <c r="M210" s="222" t="s">
        <v>21</v>
      </c>
      <c r="N210" s="223" t="s">
        <v>41</v>
      </c>
      <c r="O210" s="47"/>
      <c r="P210" s="224">
        <f>O210*H210</f>
        <v>0</v>
      </c>
      <c r="Q210" s="224">
        <v>0</v>
      </c>
      <c r="R210" s="224">
        <f>Q210*H210</f>
        <v>0</v>
      </c>
      <c r="S210" s="224">
        <v>0.055</v>
      </c>
      <c r="T210" s="225">
        <f>S210*H210</f>
        <v>0.0088000000000000005</v>
      </c>
      <c r="AR210" s="24" t="s">
        <v>159</v>
      </c>
      <c r="AT210" s="24" t="s">
        <v>155</v>
      </c>
      <c r="AU210" s="24" t="s">
        <v>85</v>
      </c>
      <c r="AY210" s="24" t="s">
        <v>153</v>
      </c>
      <c r="BE210" s="226">
        <f>IF(N210="základní",J210,0)</f>
        <v>0</v>
      </c>
      <c r="BF210" s="226">
        <f>IF(N210="snížená",J210,0)</f>
        <v>0</v>
      </c>
      <c r="BG210" s="226">
        <f>IF(N210="zákl. přenesená",J210,0)</f>
        <v>0</v>
      </c>
      <c r="BH210" s="226">
        <f>IF(N210="sníž. přenesená",J210,0)</f>
        <v>0</v>
      </c>
      <c r="BI210" s="226">
        <f>IF(N210="nulová",J210,0)</f>
        <v>0</v>
      </c>
      <c r="BJ210" s="24" t="s">
        <v>75</v>
      </c>
      <c r="BK210" s="226">
        <f>ROUND(I210*H210,2)</f>
        <v>0</v>
      </c>
      <c r="BL210" s="24" t="s">
        <v>159</v>
      </c>
      <c r="BM210" s="24" t="s">
        <v>372</v>
      </c>
    </row>
    <row r="211" s="11" customFormat="1">
      <c r="B211" s="227"/>
      <c r="C211" s="228"/>
      <c r="D211" s="229" t="s">
        <v>161</v>
      </c>
      <c r="E211" s="230" t="s">
        <v>21</v>
      </c>
      <c r="F211" s="231" t="s">
        <v>373</v>
      </c>
      <c r="G211" s="228"/>
      <c r="H211" s="232">
        <v>0.16</v>
      </c>
      <c r="I211" s="233"/>
      <c r="J211" s="228"/>
      <c r="K211" s="228"/>
      <c r="L211" s="234"/>
      <c r="M211" s="235"/>
      <c r="N211" s="236"/>
      <c r="O211" s="236"/>
      <c r="P211" s="236"/>
      <c r="Q211" s="236"/>
      <c r="R211" s="236"/>
      <c r="S211" s="236"/>
      <c r="T211" s="237"/>
      <c r="AT211" s="238" t="s">
        <v>161</v>
      </c>
      <c r="AU211" s="238" t="s">
        <v>85</v>
      </c>
      <c r="AV211" s="11" t="s">
        <v>85</v>
      </c>
      <c r="AW211" s="11" t="s">
        <v>33</v>
      </c>
      <c r="AX211" s="11" t="s">
        <v>75</v>
      </c>
      <c r="AY211" s="238" t="s">
        <v>153</v>
      </c>
    </row>
    <row r="212" s="1" customFormat="1" ht="38.25" customHeight="1">
      <c r="B212" s="46"/>
      <c r="C212" s="215" t="s">
        <v>374</v>
      </c>
      <c r="D212" s="215" t="s">
        <v>155</v>
      </c>
      <c r="E212" s="216" t="s">
        <v>375</v>
      </c>
      <c r="F212" s="217" t="s">
        <v>376</v>
      </c>
      <c r="G212" s="218" t="s">
        <v>342</v>
      </c>
      <c r="H212" s="219">
        <v>1</v>
      </c>
      <c r="I212" s="220"/>
      <c r="J212" s="221">
        <f>ROUND(I212*H212,2)</f>
        <v>0</v>
      </c>
      <c r="K212" s="217" t="s">
        <v>158</v>
      </c>
      <c r="L212" s="72"/>
      <c r="M212" s="222" t="s">
        <v>21</v>
      </c>
      <c r="N212" s="223" t="s">
        <v>41</v>
      </c>
      <c r="O212" s="47"/>
      <c r="P212" s="224">
        <f>O212*H212</f>
        <v>0</v>
      </c>
      <c r="Q212" s="224">
        <v>0</v>
      </c>
      <c r="R212" s="224">
        <f>Q212*H212</f>
        <v>0</v>
      </c>
      <c r="S212" s="224">
        <v>0.024</v>
      </c>
      <c r="T212" s="225">
        <f>S212*H212</f>
        <v>0.024</v>
      </c>
      <c r="AR212" s="24" t="s">
        <v>159</v>
      </c>
      <c r="AT212" s="24" t="s">
        <v>155</v>
      </c>
      <c r="AU212" s="24" t="s">
        <v>85</v>
      </c>
      <c r="AY212" s="24" t="s">
        <v>153</v>
      </c>
      <c r="BE212" s="226">
        <f>IF(N212="základní",J212,0)</f>
        <v>0</v>
      </c>
      <c r="BF212" s="226">
        <f>IF(N212="snížená",J212,0)</f>
        <v>0</v>
      </c>
      <c r="BG212" s="226">
        <f>IF(N212="zákl. přenesená",J212,0)</f>
        <v>0</v>
      </c>
      <c r="BH212" s="226">
        <f>IF(N212="sníž. přenesená",J212,0)</f>
        <v>0</v>
      </c>
      <c r="BI212" s="226">
        <f>IF(N212="nulová",J212,0)</f>
        <v>0</v>
      </c>
      <c r="BJ212" s="24" t="s">
        <v>75</v>
      </c>
      <c r="BK212" s="226">
        <f>ROUND(I212*H212,2)</f>
        <v>0</v>
      </c>
      <c r="BL212" s="24" t="s">
        <v>159</v>
      </c>
      <c r="BM212" s="24" t="s">
        <v>377</v>
      </c>
    </row>
    <row r="213" s="11" customFormat="1">
      <c r="B213" s="227"/>
      <c r="C213" s="228"/>
      <c r="D213" s="229" t="s">
        <v>161</v>
      </c>
      <c r="E213" s="230" t="s">
        <v>21</v>
      </c>
      <c r="F213" s="231" t="s">
        <v>378</v>
      </c>
      <c r="G213" s="228"/>
      <c r="H213" s="232">
        <v>1</v>
      </c>
      <c r="I213" s="233"/>
      <c r="J213" s="228"/>
      <c r="K213" s="228"/>
      <c r="L213" s="234"/>
      <c r="M213" s="235"/>
      <c r="N213" s="236"/>
      <c r="O213" s="236"/>
      <c r="P213" s="236"/>
      <c r="Q213" s="236"/>
      <c r="R213" s="236"/>
      <c r="S213" s="236"/>
      <c r="T213" s="237"/>
      <c r="AT213" s="238" t="s">
        <v>161</v>
      </c>
      <c r="AU213" s="238" t="s">
        <v>85</v>
      </c>
      <c r="AV213" s="11" t="s">
        <v>85</v>
      </c>
      <c r="AW213" s="11" t="s">
        <v>33</v>
      </c>
      <c r="AX213" s="11" t="s">
        <v>75</v>
      </c>
      <c r="AY213" s="238" t="s">
        <v>153</v>
      </c>
    </row>
    <row r="214" s="1" customFormat="1" ht="38.25" customHeight="1">
      <c r="B214" s="46"/>
      <c r="C214" s="215" t="s">
        <v>379</v>
      </c>
      <c r="D214" s="215" t="s">
        <v>155</v>
      </c>
      <c r="E214" s="216" t="s">
        <v>380</v>
      </c>
      <c r="F214" s="217" t="s">
        <v>381</v>
      </c>
      <c r="G214" s="218" t="s">
        <v>342</v>
      </c>
      <c r="H214" s="219">
        <v>1</v>
      </c>
      <c r="I214" s="220"/>
      <c r="J214" s="221">
        <f>ROUND(I214*H214,2)</f>
        <v>0</v>
      </c>
      <c r="K214" s="217" t="s">
        <v>158</v>
      </c>
      <c r="L214" s="72"/>
      <c r="M214" s="222" t="s">
        <v>21</v>
      </c>
      <c r="N214" s="223" t="s">
        <v>41</v>
      </c>
      <c r="O214" s="47"/>
      <c r="P214" s="224">
        <f>O214*H214</f>
        <v>0</v>
      </c>
      <c r="Q214" s="224">
        <v>0</v>
      </c>
      <c r="R214" s="224">
        <f>Q214*H214</f>
        <v>0</v>
      </c>
      <c r="S214" s="224">
        <v>0.044999999999999998</v>
      </c>
      <c r="T214" s="225">
        <f>S214*H214</f>
        <v>0.044999999999999998</v>
      </c>
      <c r="AR214" s="24" t="s">
        <v>159</v>
      </c>
      <c r="AT214" s="24" t="s">
        <v>155</v>
      </c>
      <c r="AU214" s="24" t="s">
        <v>85</v>
      </c>
      <c r="AY214" s="24" t="s">
        <v>153</v>
      </c>
      <c r="BE214" s="226">
        <f>IF(N214="základní",J214,0)</f>
        <v>0</v>
      </c>
      <c r="BF214" s="226">
        <f>IF(N214="snížená",J214,0)</f>
        <v>0</v>
      </c>
      <c r="BG214" s="226">
        <f>IF(N214="zákl. přenesená",J214,0)</f>
        <v>0</v>
      </c>
      <c r="BH214" s="226">
        <f>IF(N214="sníž. přenesená",J214,0)</f>
        <v>0</v>
      </c>
      <c r="BI214" s="226">
        <f>IF(N214="nulová",J214,0)</f>
        <v>0</v>
      </c>
      <c r="BJ214" s="24" t="s">
        <v>75</v>
      </c>
      <c r="BK214" s="226">
        <f>ROUND(I214*H214,2)</f>
        <v>0</v>
      </c>
      <c r="BL214" s="24" t="s">
        <v>159</v>
      </c>
      <c r="BM214" s="24" t="s">
        <v>382</v>
      </c>
    </row>
    <row r="215" s="11" customFormat="1">
      <c r="B215" s="227"/>
      <c r="C215" s="228"/>
      <c r="D215" s="229" t="s">
        <v>161</v>
      </c>
      <c r="E215" s="230" t="s">
        <v>21</v>
      </c>
      <c r="F215" s="231" t="s">
        <v>383</v>
      </c>
      <c r="G215" s="228"/>
      <c r="H215" s="232">
        <v>1</v>
      </c>
      <c r="I215" s="233"/>
      <c r="J215" s="228"/>
      <c r="K215" s="228"/>
      <c r="L215" s="234"/>
      <c r="M215" s="235"/>
      <c r="N215" s="236"/>
      <c r="O215" s="236"/>
      <c r="P215" s="236"/>
      <c r="Q215" s="236"/>
      <c r="R215" s="236"/>
      <c r="S215" s="236"/>
      <c r="T215" s="237"/>
      <c r="AT215" s="238" t="s">
        <v>161</v>
      </c>
      <c r="AU215" s="238" t="s">
        <v>85</v>
      </c>
      <c r="AV215" s="11" t="s">
        <v>85</v>
      </c>
      <c r="AW215" s="11" t="s">
        <v>33</v>
      </c>
      <c r="AX215" s="11" t="s">
        <v>75</v>
      </c>
      <c r="AY215" s="238" t="s">
        <v>153</v>
      </c>
    </row>
    <row r="216" s="1" customFormat="1" ht="38.25" customHeight="1">
      <c r="B216" s="46"/>
      <c r="C216" s="215" t="s">
        <v>384</v>
      </c>
      <c r="D216" s="215" t="s">
        <v>155</v>
      </c>
      <c r="E216" s="216" t="s">
        <v>385</v>
      </c>
      <c r="F216" s="217" t="s">
        <v>386</v>
      </c>
      <c r="G216" s="218" t="s">
        <v>342</v>
      </c>
      <c r="H216" s="219">
        <v>3</v>
      </c>
      <c r="I216" s="220"/>
      <c r="J216" s="221">
        <f>ROUND(I216*H216,2)</f>
        <v>0</v>
      </c>
      <c r="K216" s="217" t="s">
        <v>158</v>
      </c>
      <c r="L216" s="72"/>
      <c r="M216" s="222" t="s">
        <v>21</v>
      </c>
      <c r="N216" s="223" t="s">
        <v>41</v>
      </c>
      <c r="O216" s="47"/>
      <c r="P216" s="224">
        <f>O216*H216</f>
        <v>0</v>
      </c>
      <c r="Q216" s="224">
        <v>0</v>
      </c>
      <c r="R216" s="224">
        <f>Q216*H216</f>
        <v>0</v>
      </c>
      <c r="S216" s="224">
        <v>0.0089999999999999993</v>
      </c>
      <c r="T216" s="225">
        <f>S216*H216</f>
        <v>0.026999999999999996</v>
      </c>
      <c r="AR216" s="24" t="s">
        <v>159</v>
      </c>
      <c r="AT216" s="24" t="s">
        <v>155</v>
      </c>
      <c r="AU216" s="24" t="s">
        <v>85</v>
      </c>
      <c r="AY216" s="24" t="s">
        <v>153</v>
      </c>
      <c r="BE216" s="226">
        <f>IF(N216="základní",J216,0)</f>
        <v>0</v>
      </c>
      <c r="BF216" s="226">
        <f>IF(N216="snížená",J216,0)</f>
        <v>0</v>
      </c>
      <c r="BG216" s="226">
        <f>IF(N216="zákl. přenesená",J216,0)</f>
        <v>0</v>
      </c>
      <c r="BH216" s="226">
        <f>IF(N216="sníž. přenesená",J216,0)</f>
        <v>0</v>
      </c>
      <c r="BI216" s="226">
        <f>IF(N216="nulová",J216,0)</f>
        <v>0</v>
      </c>
      <c r="BJ216" s="24" t="s">
        <v>75</v>
      </c>
      <c r="BK216" s="226">
        <f>ROUND(I216*H216,2)</f>
        <v>0</v>
      </c>
      <c r="BL216" s="24" t="s">
        <v>159</v>
      </c>
      <c r="BM216" s="24" t="s">
        <v>387</v>
      </c>
    </row>
    <row r="217" s="11" customFormat="1">
      <c r="B217" s="227"/>
      <c r="C217" s="228"/>
      <c r="D217" s="229" t="s">
        <v>161</v>
      </c>
      <c r="E217" s="230" t="s">
        <v>21</v>
      </c>
      <c r="F217" s="231" t="s">
        <v>388</v>
      </c>
      <c r="G217" s="228"/>
      <c r="H217" s="232">
        <v>1</v>
      </c>
      <c r="I217" s="233"/>
      <c r="J217" s="228"/>
      <c r="K217" s="228"/>
      <c r="L217" s="234"/>
      <c r="M217" s="235"/>
      <c r="N217" s="236"/>
      <c r="O217" s="236"/>
      <c r="P217" s="236"/>
      <c r="Q217" s="236"/>
      <c r="R217" s="236"/>
      <c r="S217" s="236"/>
      <c r="T217" s="237"/>
      <c r="AT217" s="238" t="s">
        <v>161</v>
      </c>
      <c r="AU217" s="238" t="s">
        <v>85</v>
      </c>
      <c r="AV217" s="11" t="s">
        <v>85</v>
      </c>
      <c r="AW217" s="11" t="s">
        <v>33</v>
      </c>
      <c r="AX217" s="11" t="s">
        <v>70</v>
      </c>
      <c r="AY217" s="238" t="s">
        <v>153</v>
      </c>
    </row>
    <row r="218" s="11" customFormat="1">
      <c r="B218" s="227"/>
      <c r="C218" s="228"/>
      <c r="D218" s="229" t="s">
        <v>161</v>
      </c>
      <c r="E218" s="230" t="s">
        <v>21</v>
      </c>
      <c r="F218" s="231" t="s">
        <v>389</v>
      </c>
      <c r="G218" s="228"/>
      <c r="H218" s="232">
        <v>1</v>
      </c>
      <c r="I218" s="233"/>
      <c r="J218" s="228"/>
      <c r="K218" s="228"/>
      <c r="L218" s="234"/>
      <c r="M218" s="235"/>
      <c r="N218" s="236"/>
      <c r="O218" s="236"/>
      <c r="P218" s="236"/>
      <c r="Q218" s="236"/>
      <c r="R218" s="236"/>
      <c r="S218" s="236"/>
      <c r="T218" s="237"/>
      <c r="AT218" s="238" t="s">
        <v>161</v>
      </c>
      <c r="AU218" s="238" t="s">
        <v>85</v>
      </c>
      <c r="AV218" s="11" t="s">
        <v>85</v>
      </c>
      <c r="AW218" s="11" t="s">
        <v>33</v>
      </c>
      <c r="AX218" s="11" t="s">
        <v>70</v>
      </c>
      <c r="AY218" s="238" t="s">
        <v>153</v>
      </c>
    </row>
    <row r="219" s="11" customFormat="1">
      <c r="B219" s="227"/>
      <c r="C219" s="228"/>
      <c r="D219" s="229" t="s">
        <v>161</v>
      </c>
      <c r="E219" s="230" t="s">
        <v>21</v>
      </c>
      <c r="F219" s="231" t="s">
        <v>390</v>
      </c>
      <c r="G219" s="228"/>
      <c r="H219" s="232">
        <v>1</v>
      </c>
      <c r="I219" s="233"/>
      <c r="J219" s="228"/>
      <c r="K219" s="228"/>
      <c r="L219" s="234"/>
      <c r="M219" s="235"/>
      <c r="N219" s="236"/>
      <c r="O219" s="236"/>
      <c r="P219" s="236"/>
      <c r="Q219" s="236"/>
      <c r="R219" s="236"/>
      <c r="S219" s="236"/>
      <c r="T219" s="237"/>
      <c r="AT219" s="238" t="s">
        <v>161</v>
      </c>
      <c r="AU219" s="238" t="s">
        <v>85</v>
      </c>
      <c r="AV219" s="11" t="s">
        <v>85</v>
      </c>
      <c r="AW219" s="11" t="s">
        <v>33</v>
      </c>
      <c r="AX219" s="11" t="s">
        <v>70</v>
      </c>
      <c r="AY219" s="238" t="s">
        <v>153</v>
      </c>
    </row>
    <row r="220" s="14" customFormat="1">
      <c r="B220" s="272"/>
      <c r="C220" s="273"/>
      <c r="D220" s="229" t="s">
        <v>161</v>
      </c>
      <c r="E220" s="274" t="s">
        <v>21</v>
      </c>
      <c r="F220" s="275" t="s">
        <v>227</v>
      </c>
      <c r="G220" s="273"/>
      <c r="H220" s="276">
        <v>3</v>
      </c>
      <c r="I220" s="277"/>
      <c r="J220" s="273"/>
      <c r="K220" s="273"/>
      <c r="L220" s="278"/>
      <c r="M220" s="279"/>
      <c r="N220" s="280"/>
      <c r="O220" s="280"/>
      <c r="P220" s="280"/>
      <c r="Q220" s="280"/>
      <c r="R220" s="280"/>
      <c r="S220" s="280"/>
      <c r="T220" s="281"/>
      <c r="AT220" s="282" t="s">
        <v>161</v>
      </c>
      <c r="AU220" s="282" t="s">
        <v>85</v>
      </c>
      <c r="AV220" s="14" t="s">
        <v>159</v>
      </c>
      <c r="AW220" s="14" t="s">
        <v>33</v>
      </c>
      <c r="AX220" s="14" t="s">
        <v>75</v>
      </c>
      <c r="AY220" s="282" t="s">
        <v>153</v>
      </c>
    </row>
    <row r="221" s="1" customFormat="1" ht="25.5" customHeight="1">
      <c r="B221" s="46"/>
      <c r="C221" s="215" t="s">
        <v>391</v>
      </c>
      <c r="D221" s="215" t="s">
        <v>155</v>
      </c>
      <c r="E221" s="216" t="s">
        <v>392</v>
      </c>
      <c r="F221" s="217" t="s">
        <v>393</v>
      </c>
      <c r="G221" s="218" t="s">
        <v>292</v>
      </c>
      <c r="H221" s="219">
        <v>24.399999999999999</v>
      </c>
      <c r="I221" s="220"/>
      <c r="J221" s="221">
        <f>ROUND(I221*H221,2)</f>
        <v>0</v>
      </c>
      <c r="K221" s="217" t="s">
        <v>158</v>
      </c>
      <c r="L221" s="72"/>
      <c r="M221" s="222" t="s">
        <v>21</v>
      </c>
      <c r="N221" s="223" t="s">
        <v>41</v>
      </c>
      <c r="O221" s="47"/>
      <c r="P221" s="224">
        <f>O221*H221</f>
        <v>0</v>
      </c>
      <c r="Q221" s="224">
        <v>0</v>
      </c>
      <c r="R221" s="224">
        <f>Q221*H221</f>
        <v>0</v>
      </c>
      <c r="S221" s="224">
        <v>0</v>
      </c>
      <c r="T221" s="225">
        <f>S221*H221</f>
        <v>0</v>
      </c>
      <c r="AR221" s="24" t="s">
        <v>159</v>
      </c>
      <c r="AT221" s="24" t="s">
        <v>155</v>
      </c>
      <c r="AU221" s="24" t="s">
        <v>85</v>
      </c>
      <c r="AY221" s="24" t="s">
        <v>153</v>
      </c>
      <c r="BE221" s="226">
        <f>IF(N221="základní",J221,0)</f>
        <v>0</v>
      </c>
      <c r="BF221" s="226">
        <f>IF(N221="snížená",J221,0)</f>
        <v>0</v>
      </c>
      <c r="BG221" s="226">
        <f>IF(N221="zákl. přenesená",J221,0)</f>
        <v>0</v>
      </c>
      <c r="BH221" s="226">
        <f>IF(N221="sníž. přenesená",J221,0)</f>
        <v>0</v>
      </c>
      <c r="BI221" s="226">
        <f>IF(N221="nulová",J221,0)</f>
        <v>0</v>
      </c>
      <c r="BJ221" s="24" t="s">
        <v>75</v>
      </c>
      <c r="BK221" s="226">
        <f>ROUND(I221*H221,2)</f>
        <v>0</v>
      </c>
      <c r="BL221" s="24" t="s">
        <v>159</v>
      </c>
      <c r="BM221" s="24" t="s">
        <v>394</v>
      </c>
    </row>
    <row r="222" s="11" customFormat="1">
      <c r="B222" s="227"/>
      <c r="C222" s="228"/>
      <c r="D222" s="229" t="s">
        <v>161</v>
      </c>
      <c r="E222" s="230" t="s">
        <v>21</v>
      </c>
      <c r="F222" s="231" t="s">
        <v>395</v>
      </c>
      <c r="G222" s="228"/>
      <c r="H222" s="232">
        <v>1.6000000000000001</v>
      </c>
      <c r="I222" s="233"/>
      <c r="J222" s="228"/>
      <c r="K222" s="228"/>
      <c r="L222" s="234"/>
      <c r="M222" s="235"/>
      <c r="N222" s="236"/>
      <c r="O222" s="236"/>
      <c r="P222" s="236"/>
      <c r="Q222" s="236"/>
      <c r="R222" s="236"/>
      <c r="S222" s="236"/>
      <c r="T222" s="237"/>
      <c r="AT222" s="238" t="s">
        <v>161</v>
      </c>
      <c r="AU222" s="238" t="s">
        <v>85</v>
      </c>
      <c r="AV222" s="11" t="s">
        <v>85</v>
      </c>
      <c r="AW222" s="11" t="s">
        <v>33</v>
      </c>
      <c r="AX222" s="11" t="s">
        <v>70</v>
      </c>
      <c r="AY222" s="238" t="s">
        <v>153</v>
      </c>
    </row>
    <row r="223" s="11" customFormat="1">
      <c r="B223" s="227"/>
      <c r="C223" s="228"/>
      <c r="D223" s="229" t="s">
        <v>161</v>
      </c>
      <c r="E223" s="230" t="s">
        <v>21</v>
      </c>
      <c r="F223" s="231" t="s">
        <v>396</v>
      </c>
      <c r="G223" s="228"/>
      <c r="H223" s="232">
        <v>1.2</v>
      </c>
      <c r="I223" s="233"/>
      <c r="J223" s="228"/>
      <c r="K223" s="228"/>
      <c r="L223" s="234"/>
      <c r="M223" s="235"/>
      <c r="N223" s="236"/>
      <c r="O223" s="236"/>
      <c r="P223" s="236"/>
      <c r="Q223" s="236"/>
      <c r="R223" s="236"/>
      <c r="S223" s="236"/>
      <c r="T223" s="237"/>
      <c r="AT223" s="238" t="s">
        <v>161</v>
      </c>
      <c r="AU223" s="238" t="s">
        <v>85</v>
      </c>
      <c r="AV223" s="11" t="s">
        <v>85</v>
      </c>
      <c r="AW223" s="11" t="s">
        <v>33</v>
      </c>
      <c r="AX223" s="11" t="s">
        <v>70</v>
      </c>
      <c r="AY223" s="238" t="s">
        <v>153</v>
      </c>
    </row>
    <row r="224" s="11" customFormat="1">
      <c r="B224" s="227"/>
      <c r="C224" s="228"/>
      <c r="D224" s="229" t="s">
        <v>161</v>
      </c>
      <c r="E224" s="230" t="s">
        <v>21</v>
      </c>
      <c r="F224" s="231" t="s">
        <v>397</v>
      </c>
      <c r="G224" s="228"/>
      <c r="H224" s="232">
        <v>20</v>
      </c>
      <c r="I224" s="233"/>
      <c r="J224" s="228"/>
      <c r="K224" s="228"/>
      <c r="L224" s="234"/>
      <c r="M224" s="235"/>
      <c r="N224" s="236"/>
      <c r="O224" s="236"/>
      <c r="P224" s="236"/>
      <c r="Q224" s="236"/>
      <c r="R224" s="236"/>
      <c r="S224" s="236"/>
      <c r="T224" s="237"/>
      <c r="AT224" s="238" t="s">
        <v>161</v>
      </c>
      <c r="AU224" s="238" t="s">
        <v>85</v>
      </c>
      <c r="AV224" s="11" t="s">
        <v>85</v>
      </c>
      <c r="AW224" s="11" t="s">
        <v>33</v>
      </c>
      <c r="AX224" s="11" t="s">
        <v>70</v>
      </c>
      <c r="AY224" s="238" t="s">
        <v>153</v>
      </c>
    </row>
    <row r="225" s="11" customFormat="1">
      <c r="B225" s="227"/>
      <c r="C225" s="228"/>
      <c r="D225" s="229" t="s">
        <v>161</v>
      </c>
      <c r="E225" s="230" t="s">
        <v>21</v>
      </c>
      <c r="F225" s="231" t="s">
        <v>398</v>
      </c>
      <c r="G225" s="228"/>
      <c r="H225" s="232">
        <v>1.6000000000000001</v>
      </c>
      <c r="I225" s="233"/>
      <c r="J225" s="228"/>
      <c r="K225" s="228"/>
      <c r="L225" s="234"/>
      <c r="M225" s="235"/>
      <c r="N225" s="236"/>
      <c r="O225" s="236"/>
      <c r="P225" s="236"/>
      <c r="Q225" s="236"/>
      <c r="R225" s="236"/>
      <c r="S225" s="236"/>
      <c r="T225" s="237"/>
      <c r="AT225" s="238" t="s">
        <v>161</v>
      </c>
      <c r="AU225" s="238" t="s">
        <v>85</v>
      </c>
      <c r="AV225" s="11" t="s">
        <v>85</v>
      </c>
      <c r="AW225" s="11" t="s">
        <v>33</v>
      </c>
      <c r="AX225" s="11" t="s">
        <v>70</v>
      </c>
      <c r="AY225" s="238" t="s">
        <v>153</v>
      </c>
    </row>
    <row r="226" s="14" customFormat="1">
      <c r="B226" s="272"/>
      <c r="C226" s="273"/>
      <c r="D226" s="229" t="s">
        <v>161</v>
      </c>
      <c r="E226" s="274" t="s">
        <v>21</v>
      </c>
      <c r="F226" s="275" t="s">
        <v>227</v>
      </c>
      <c r="G226" s="273"/>
      <c r="H226" s="276">
        <v>24.399999999999999</v>
      </c>
      <c r="I226" s="277"/>
      <c r="J226" s="273"/>
      <c r="K226" s="273"/>
      <c r="L226" s="278"/>
      <c r="M226" s="279"/>
      <c r="N226" s="280"/>
      <c r="O226" s="280"/>
      <c r="P226" s="280"/>
      <c r="Q226" s="280"/>
      <c r="R226" s="280"/>
      <c r="S226" s="280"/>
      <c r="T226" s="281"/>
      <c r="AT226" s="282" t="s">
        <v>161</v>
      </c>
      <c r="AU226" s="282" t="s">
        <v>85</v>
      </c>
      <c r="AV226" s="14" t="s">
        <v>159</v>
      </c>
      <c r="AW226" s="14" t="s">
        <v>33</v>
      </c>
      <c r="AX226" s="14" t="s">
        <v>75</v>
      </c>
      <c r="AY226" s="282" t="s">
        <v>153</v>
      </c>
    </row>
    <row r="227" s="1" customFormat="1" ht="25.5" customHeight="1">
      <c r="B227" s="46"/>
      <c r="C227" s="215" t="s">
        <v>399</v>
      </c>
      <c r="D227" s="215" t="s">
        <v>155</v>
      </c>
      <c r="E227" s="216" t="s">
        <v>400</v>
      </c>
      <c r="F227" s="217" t="s">
        <v>401</v>
      </c>
      <c r="G227" s="218" t="s">
        <v>83</v>
      </c>
      <c r="H227" s="219">
        <v>7.7670000000000003</v>
      </c>
      <c r="I227" s="220"/>
      <c r="J227" s="221">
        <f>ROUND(I227*H227,2)</f>
        <v>0</v>
      </c>
      <c r="K227" s="217" t="s">
        <v>158</v>
      </c>
      <c r="L227" s="72"/>
      <c r="M227" s="222" t="s">
        <v>21</v>
      </c>
      <c r="N227" s="223" t="s">
        <v>41</v>
      </c>
      <c r="O227" s="47"/>
      <c r="P227" s="224">
        <f>O227*H227</f>
        <v>0</v>
      </c>
      <c r="Q227" s="224">
        <v>0</v>
      </c>
      <c r="R227" s="224">
        <f>Q227*H227</f>
        <v>0</v>
      </c>
      <c r="S227" s="224">
        <v>2.2000000000000002</v>
      </c>
      <c r="T227" s="225">
        <f>S227*H227</f>
        <v>17.087400000000002</v>
      </c>
      <c r="AR227" s="24" t="s">
        <v>159</v>
      </c>
      <c r="AT227" s="24" t="s">
        <v>155</v>
      </c>
      <c r="AU227" s="24" t="s">
        <v>85</v>
      </c>
      <c r="AY227" s="24" t="s">
        <v>153</v>
      </c>
      <c r="BE227" s="226">
        <f>IF(N227="základní",J227,0)</f>
        <v>0</v>
      </c>
      <c r="BF227" s="226">
        <f>IF(N227="snížená",J227,0)</f>
        <v>0</v>
      </c>
      <c r="BG227" s="226">
        <f>IF(N227="zákl. přenesená",J227,0)</f>
        <v>0</v>
      </c>
      <c r="BH227" s="226">
        <f>IF(N227="sníž. přenesená",J227,0)</f>
        <v>0</v>
      </c>
      <c r="BI227" s="226">
        <f>IF(N227="nulová",J227,0)</f>
        <v>0</v>
      </c>
      <c r="BJ227" s="24" t="s">
        <v>75</v>
      </c>
      <c r="BK227" s="226">
        <f>ROUND(I227*H227,2)</f>
        <v>0</v>
      </c>
      <c r="BL227" s="24" t="s">
        <v>159</v>
      </c>
      <c r="BM227" s="24" t="s">
        <v>402</v>
      </c>
    </row>
    <row r="228" s="11" customFormat="1">
      <c r="B228" s="227"/>
      <c r="C228" s="228"/>
      <c r="D228" s="229" t="s">
        <v>161</v>
      </c>
      <c r="E228" s="230" t="s">
        <v>21</v>
      </c>
      <c r="F228" s="231" t="s">
        <v>288</v>
      </c>
      <c r="G228" s="228"/>
      <c r="H228" s="232">
        <v>1.5</v>
      </c>
      <c r="I228" s="233"/>
      <c r="J228" s="228"/>
      <c r="K228" s="228"/>
      <c r="L228" s="234"/>
      <c r="M228" s="235"/>
      <c r="N228" s="236"/>
      <c r="O228" s="236"/>
      <c r="P228" s="236"/>
      <c r="Q228" s="236"/>
      <c r="R228" s="236"/>
      <c r="S228" s="236"/>
      <c r="T228" s="237"/>
      <c r="AT228" s="238" t="s">
        <v>161</v>
      </c>
      <c r="AU228" s="238" t="s">
        <v>85</v>
      </c>
      <c r="AV228" s="11" t="s">
        <v>85</v>
      </c>
      <c r="AW228" s="11" t="s">
        <v>33</v>
      </c>
      <c r="AX228" s="11" t="s">
        <v>70</v>
      </c>
      <c r="AY228" s="238" t="s">
        <v>153</v>
      </c>
    </row>
    <row r="229" s="11" customFormat="1">
      <c r="B229" s="227"/>
      <c r="C229" s="228"/>
      <c r="D229" s="229" t="s">
        <v>161</v>
      </c>
      <c r="E229" s="230" t="s">
        <v>21</v>
      </c>
      <c r="F229" s="231" t="s">
        <v>403</v>
      </c>
      <c r="G229" s="228"/>
      <c r="H229" s="232">
        <v>3.1080000000000001</v>
      </c>
      <c r="I229" s="233"/>
      <c r="J229" s="228"/>
      <c r="K229" s="228"/>
      <c r="L229" s="234"/>
      <c r="M229" s="235"/>
      <c r="N229" s="236"/>
      <c r="O229" s="236"/>
      <c r="P229" s="236"/>
      <c r="Q229" s="236"/>
      <c r="R229" s="236"/>
      <c r="S229" s="236"/>
      <c r="T229" s="237"/>
      <c r="AT229" s="238" t="s">
        <v>161</v>
      </c>
      <c r="AU229" s="238" t="s">
        <v>85</v>
      </c>
      <c r="AV229" s="11" t="s">
        <v>85</v>
      </c>
      <c r="AW229" s="11" t="s">
        <v>33</v>
      </c>
      <c r="AX229" s="11" t="s">
        <v>70</v>
      </c>
      <c r="AY229" s="238" t="s">
        <v>153</v>
      </c>
    </row>
    <row r="230" s="11" customFormat="1">
      <c r="B230" s="227"/>
      <c r="C230" s="228"/>
      <c r="D230" s="229" t="s">
        <v>161</v>
      </c>
      <c r="E230" s="230" t="s">
        <v>21</v>
      </c>
      <c r="F230" s="231" t="s">
        <v>404</v>
      </c>
      <c r="G230" s="228"/>
      <c r="H230" s="232">
        <v>3.1589999999999998</v>
      </c>
      <c r="I230" s="233"/>
      <c r="J230" s="228"/>
      <c r="K230" s="228"/>
      <c r="L230" s="234"/>
      <c r="M230" s="235"/>
      <c r="N230" s="236"/>
      <c r="O230" s="236"/>
      <c r="P230" s="236"/>
      <c r="Q230" s="236"/>
      <c r="R230" s="236"/>
      <c r="S230" s="236"/>
      <c r="T230" s="237"/>
      <c r="AT230" s="238" t="s">
        <v>161</v>
      </c>
      <c r="AU230" s="238" t="s">
        <v>85</v>
      </c>
      <c r="AV230" s="11" t="s">
        <v>85</v>
      </c>
      <c r="AW230" s="11" t="s">
        <v>33</v>
      </c>
      <c r="AX230" s="11" t="s">
        <v>70</v>
      </c>
      <c r="AY230" s="238" t="s">
        <v>153</v>
      </c>
    </row>
    <row r="231" s="14" customFormat="1">
      <c r="B231" s="272"/>
      <c r="C231" s="273"/>
      <c r="D231" s="229" t="s">
        <v>161</v>
      </c>
      <c r="E231" s="274" t="s">
        <v>21</v>
      </c>
      <c r="F231" s="275" t="s">
        <v>227</v>
      </c>
      <c r="G231" s="273"/>
      <c r="H231" s="276">
        <v>7.7670000000000003</v>
      </c>
      <c r="I231" s="277"/>
      <c r="J231" s="273"/>
      <c r="K231" s="273"/>
      <c r="L231" s="278"/>
      <c r="M231" s="279"/>
      <c r="N231" s="280"/>
      <c r="O231" s="280"/>
      <c r="P231" s="280"/>
      <c r="Q231" s="280"/>
      <c r="R231" s="280"/>
      <c r="S231" s="280"/>
      <c r="T231" s="281"/>
      <c r="AT231" s="282" t="s">
        <v>161</v>
      </c>
      <c r="AU231" s="282" t="s">
        <v>85</v>
      </c>
      <c r="AV231" s="14" t="s">
        <v>159</v>
      </c>
      <c r="AW231" s="14" t="s">
        <v>33</v>
      </c>
      <c r="AX231" s="14" t="s">
        <v>75</v>
      </c>
      <c r="AY231" s="282" t="s">
        <v>153</v>
      </c>
    </row>
    <row r="232" s="1" customFormat="1" ht="25.5" customHeight="1">
      <c r="B232" s="46"/>
      <c r="C232" s="215" t="s">
        <v>405</v>
      </c>
      <c r="D232" s="215" t="s">
        <v>155</v>
      </c>
      <c r="E232" s="216" t="s">
        <v>406</v>
      </c>
      <c r="F232" s="217" t="s">
        <v>407</v>
      </c>
      <c r="G232" s="218" t="s">
        <v>83</v>
      </c>
      <c r="H232" s="219">
        <v>7.7670000000000003</v>
      </c>
      <c r="I232" s="220"/>
      <c r="J232" s="221">
        <f>ROUND(I232*H232,2)</f>
        <v>0</v>
      </c>
      <c r="K232" s="217" t="s">
        <v>158</v>
      </c>
      <c r="L232" s="72"/>
      <c r="M232" s="222" t="s">
        <v>21</v>
      </c>
      <c r="N232" s="223" t="s">
        <v>41</v>
      </c>
      <c r="O232" s="47"/>
      <c r="P232" s="224">
        <f>O232*H232</f>
        <v>0</v>
      </c>
      <c r="Q232" s="224">
        <v>0</v>
      </c>
      <c r="R232" s="224">
        <f>Q232*H232</f>
        <v>0</v>
      </c>
      <c r="S232" s="224">
        <v>0.029000000000000001</v>
      </c>
      <c r="T232" s="225">
        <f>S232*H232</f>
        <v>0.22524300000000003</v>
      </c>
      <c r="AR232" s="24" t="s">
        <v>159</v>
      </c>
      <c r="AT232" s="24" t="s">
        <v>155</v>
      </c>
      <c r="AU232" s="24" t="s">
        <v>85</v>
      </c>
      <c r="AY232" s="24" t="s">
        <v>153</v>
      </c>
      <c r="BE232" s="226">
        <f>IF(N232="základní",J232,0)</f>
        <v>0</v>
      </c>
      <c r="BF232" s="226">
        <f>IF(N232="snížená",J232,0)</f>
        <v>0</v>
      </c>
      <c r="BG232" s="226">
        <f>IF(N232="zákl. přenesená",J232,0)</f>
        <v>0</v>
      </c>
      <c r="BH232" s="226">
        <f>IF(N232="sníž. přenesená",J232,0)</f>
        <v>0</v>
      </c>
      <c r="BI232" s="226">
        <f>IF(N232="nulová",J232,0)</f>
        <v>0</v>
      </c>
      <c r="BJ232" s="24" t="s">
        <v>75</v>
      </c>
      <c r="BK232" s="226">
        <f>ROUND(I232*H232,2)</f>
        <v>0</v>
      </c>
      <c r="BL232" s="24" t="s">
        <v>159</v>
      </c>
      <c r="BM232" s="24" t="s">
        <v>408</v>
      </c>
    </row>
    <row r="233" s="1" customFormat="1" ht="25.5" customHeight="1">
      <c r="B233" s="46"/>
      <c r="C233" s="215" t="s">
        <v>409</v>
      </c>
      <c r="D233" s="215" t="s">
        <v>155</v>
      </c>
      <c r="E233" s="216" t="s">
        <v>410</v>
      </c>
      <c r="F233" s="217" t="s">
        <v>411</v>
      </c>
      <c r="G233" s="218" t="s">
        <v>92</v>
      </c>
      <c r="H233" s="219">
        <v>127.631</v>
      </c>
      <c r="I233" s="220"/>
      <c r="J233" s="221">
        <f>ROUND(I233*H233,2)</f>
        <v>0</v>
      </c>
      <c r="K233" s="217" t="s">
        <v>158</v>
      </c>
      <c r="L233" s="72"/>
      <c r="M233" s="222" t="s">
        <v>21</v>
      </c>
      <c r="N233" s="223" t="s">
        <v>41</v>
      </c>
      <c r="O233" s="47"/>
      <c r="P233" s="224">
        <f>O233*H233</f>
        <v>0</v>
      </c>
      <c r="Q233" s="224">
        <v>0</v>
      </c>
      <c r="R233" s="224">
        <f>Q233*H233</f>
        <v>0</v>
      </c>
      <c r="S233" s="224">
        <v>0.068000000000000005</v>
      </c>
      <c r="T233" s="225">
        <f>S233*H233</f>
        <v>8.6789079999999998</v>
      </c>
      <c r="AR233" s="24" t="s">
        <v>159</v>
      </c>
      <c r="AT233" s="24" t="s">
        <v>155</v>
      </c>
      <c r="AU233" s="24" t="s">
        <v>85</v>
      </c>
      <c r="AY233" s="24" t="s">
        <v>153</v>
      </c>
      <c r="BE233" s="226">
        <f>IF(N233="základní",J233,0)</f>
        <v>0</v>
      </c>
      <c r="BF233" s="226">
        <f>IF(N233="snížená",J233,0)</f>
        <v>0</v>
      </c>
      <c r="BG233" s="226">
        <f>IF(N233="zákl. přenesená",J233,0)</f>
        <v>0</v>
      </c>
      <c r="BH233" s="226">
        <f>IF(N233="sníž. přenesená",J233,0)</f>
        <v>0</v>
      </c>
      <c r="BI233" s="226">
        <f>IF(N233="nulová",J233,0)</f>
        <v>0</v>
      </c>
      <c r="BJ233" s="24" t="s">
        <v>75</v>
      </c>
      <c r="BK233" s="226">
        <f>ROUND(I233*H233,2)</f>
        <v>0</v>
      </c>
      <c r="BL233" s="24" t="s">
        <v>159</v>
      </c>
      <c r="BM233" s="24" t="s">
        <v>412</v>
      </c>
    </row>
    <row r="234" s="11" customFormat="1">
      <c r="B234" s="227"/>
      <c r="C234" s="228"/>
      <c r="D234" s="229" t="s">
        <v>161</v>
      </c>
      <c r="E234" s="230" t="s">
        <v>21</v>
      </c>
      <c r="F234" s="231" t="s">
        <v>413</v>
      </c>
      <c r="G234" s="228"/>
      <c r="H234" s="232">
        <v>64.114999999999995</v>
      </c>
      <c r="I234" s="233"/>
      <c r="J234" s="228"/>
      <c r="K234" s="228"/>
      <c r="L234" s="234"/>
      <c r="M234" s="235"/>
      <c r="N234" s="236"/>
      <c r="O234" s="236"/>
      <c r="P234" s="236"/>
      <c r="Q234" s="236"/>
      <c r="R234" s="236"/>
      <c r="S234" s="236"/>
      <c r="T234" s="237"/>
      <c r="AT234" s="238" t="s">
        <v>161</v>
      </c>
      <c r="AU234" s="238" t="s">
        <v>85</v>
      </c>
      <c r="AV234" s="11" t="s">
        <v>85</v>
      </c>
      <c r="AW234" s="11" t="s">
        <v>33</v>
      </c>
      <c r="AX234" s="11" t="s">
        <v>70</v>
      </c>
      <c r="AY234" s="238" t="s">
        <v>153</v>
      </c>
    </row>
    <row r="235" s="11" customFormat="1">
      <c r="B235" s="227"/>
      <c r="C235" s="228"/>
      <c r="D235" s="229" t="s">
        <v>161</v>
      </c>
      <c r="E235" s="230" t="s">
        <v>21</v>
      </c>
      <c r="F235" s="231" t="s">
        <v>414</v>
      </c>
      <c r="G235" s="228"/>
      <c r="H235" s="232">
        <v>63.515999999999998</v>
      </c>
      <c r="I235" s="233"/>
      <c r="J235" s="228"/>
      <c r="K235" s="228"/>
      <c r="L235" s="234"/>
      <c r="M235" s="235"/>
      <c r="N235" s="236"/>
      <c r="O235" s="236"/>
      <c r="P235" s="236"/>
      <c r="Q235" s="236"/>
      <c r="R235" s="236"/>
      <c r="S235" s="236"/>
      <c r="T235" s="237"/>
      <c r="AT235" s="238" t="s">
        <v>161</v>
      </c>
      <c r="AU235" s="238" t="s">
        <v>85</v>
      </c>
      <c r="AV235" s="11" t="s">
        <v>85</v>
      </c>
      <c r="AW235" s="11" t="s">
        <v>33</v>
      </c>
      <c r="AX235" s="11" t="s">
        <v>70</v>
      </c>
      <c r="AY235" s="238" t="s">
        <v>153</v>
      </c>
    </row>
    <row r="236" s="12" customFormat="1">
      <c r="B236" s="239"/>
      <c r="C236" s="240"/>
      <c r="D236" s="229" t="s">
        <v>161</v>
      </c>
      <c r="E236" s="241" t="s">
        <v>90</v>
      </c>
      <c r="F236" s="242" t="s">
        <v>163</v>
      </c>
      <c r="G236" s="240"/>
      <c r="H236" s="243">
        <v>127.631</v>
      </c>
      <c r="I236" s="244"/>
      <c r="J236" s="240"/>
      <c r="K236" s="240"/>
      <c r="L236" s="245"/>
      <c r="M236" s="246"/>
      <c r="N236" s="247"/>
      <c r="O236" s="247"/>
      <c r="P236" s="247"/>
      <c r="Q236" s="247"/>
      <c r="R236" s="247"/>
      <c r="S236" s="247"/>
      <c r="T236" s="248"/>
      <c r="AT236" s="249" t="s">
        <v>161</v>
      </c>
      <c r="AU236" s="249" t="s">
        <v>85</v>
      </c>
      <c r="AV236" s="12" t="s">
        <v>164</v>
      </c>
      <c r="AW236" s="12" t="s">
        <v>33</v>
      </c>
      <c r="AX236" s="12" t="s">
        <v>70</v>
      </c>
      <c r="AY236" s="249" t="s">
        <v>153</v>
      </c>
    </row>
    <row r="237" s="14" customFormat="1">
      <c r="B237" s="272"/>
      <c r="C237" s="273"/>
      <c r="D237" s="229" t="s">
        <v>161</v>
      </c>
      <c r="E237" s="274" t="s">
        <v>21</v>
      </c>
      <c r="F237" s="275" t="s">
        <v>227</v>
      </c>
      <c r="G237" s="273"/>
      <c r="H237" s="276">
        <v>127.631</v>
      </c>
      <c r="I237" s="277"/>
      <c r="J237" s="273"/>
      <c r="K237" s="273"/>
      <c r="L237" s="278"/>
      <c r="M237" s="279"/>
      <c r="N237" s="280"/>
      <c r="O237" s="280"/>
      <c r="P237" s="280"/>
      <c r="Q237" s="280"/>
      <c r="R237" s="280"/>
      <c r="S237" s="280"/>
      <c r="T237" s="281"/>
      <c r="AT237" s="282" t="s">
        <v>161</v>
      </c>
      <c r="AU237" s="282" t="s">
        <v>85</v>
      </c>
      <c r="AV237" s="14" t="s">
        <v>159</v>
      </c>
      <c r="AW237" s="14" t="s">
        <v>33</v>
      </c>
      <c r="AX237" s="14" t="s">
        <v>75</v>
      </c>
      <c r="AY237" s="282" t="s">
        <v>153</v>
      </c>
    </row>
    <row r="238" s="1" customFormat="1" ht="25.5" customHeight="1">
      <c r="B238" s="46"/>
      <c r="C238" s="215" t="s">
        <v>415</v>
      </c>
      <c r="D238" s="215" t="s">
        <v>155</v>
      </c>
      <c r="E238" s="216" t="s">
        <v>416</v>
      </c>
      <c r="F238" s="217" t="s">
        <v>417</v>
      </c>
      <c r="G238" s="218" t="s">
        <v>92</v>
      </c>
      <c r="H238" s="219">
        <v>88.480000000000004</v>
      </c>
      <c r="I238" s="220"/>
      <c r="J238" s="221">
        <f>ROUND(I238*H238,2)</f>
        <v>0</v>
      </c>
      <c r="K238" s="217" t="s">
        <v>158</v>
      </c>
      <c r="L238" s="72"/>
      <c r="M238" s="222" t="s">
        <v>21</v>
      </c>
      <c r="N238" s="223" t="s">
        <v>41</v>
      </c>
      <c r="O238" s="47"/>
      <c r="P238" s="224">
        <f>O238*H238</f>
        <v>0</v>
      </c>
      <c r="Q238" s="224">
        <v>0</v>
      </c>
      <c r="R238" s="224">
        <f>Q238*H238</f>
        <v>0</v>
      </c>
      <c r="S238" s="224">
        <v>0.035000000000000003</v>
      </c>
      <c r="T238" s="225">
        <f>S238*H238</f>
        <v>3.0968000000000004</v>
      </c>
      <c r="AR238" s="24" t="s">
        <v>159</v>
      </c>
      <c r="AT238" s="24" t="s">
        <v>155</v>
      </c>
      <c r="AU238" s="24" t="s">
        <v>85</v>
      </c>
      <c r="AY238" s="24" t="s">
        <v>153</v>
      </c>
      <c r="BE238" s="226">
        <f>IF(N238="základní",J238,0)</f>
        <v>0</v>
      </c>
      <c r="BF238" s="226">
        <f>IF(N238="snížená",J238,0)</f>
        <v>0</v>
      </c>
      <c r="BG238" s="226">
        <f>IF(N238="zákl. přenesená",J238,0)</f>
        <v>0</v>
      </c>
      <c r="BH238" s="226">
        <f>IF(N238="sníž. přenesená",J238,0)</f>
        <v>0</v>
      </c>
      <c r="BI238" s="226">
        <f>IF(N238="nulová",J238,0)</f>
        <v>0</v>
      </c>
      <c r="BJ238" s="24" t="s">
        <v>75</v>
      </c>
      <c r="BK238" s="226">
        <f>ROUND(I238*H238,2)</f>
        <v>0</v>
      </c>
      <c r="BL238" s="24" t="s">
        <v>159</v>
      </c>
      <c r="BM238" s="24" t="s">
        <v>418</v>
      </c>
    </row>
    <row r="239" s="11" customFormat="1">
      <c r="B239" s="227"/>
      <c r="C239" s="228"/>
      <c r="D239" s="229" t="s">
        <v>161</v>
      </c>
      <c r="E239" s="230" t="s">
        <v>21</v>
      </c>
      <c r="F239" s="231" t="s">
        <v>419</v>
      </c>
      <c r="G239" s="228"/>
      <c r="H239" s="232">
        <v>20.719999999999999</v>
      </c>
      <c r="I239" s="233"/>
      <c r="J239" s="228"/>
      <c r="K239" s="228"/>
      <c r="L239" s="234"/>
      <c r="M239" s="235"/>
      <c r="N239" s="236"/>
      <c r="O239" s="236"/>
      <c r="P239" s="236"/>
      <c r="Q239" s="236"/>
      <c r="R239" s="236"/>
      <c r="S239" s="236"/>
      <c r="T239" s="237"/>
      <c r="AT239" s="238" t="s">
        <v>161</v>
      </c>
      <c r="AU239" s="238" t="s">
        <v>85</v>
      </c>
      <c r="AV239" s="11" t="s">
        <v>85</v>
      </c>
      <c r="AW239" s="11" t="s">
        <v>33</v>
      </c>
      <c r="AX239" s="11" t="s">
        <v>70</v>
      </c>
      <c r="AY239" s="238" t="s">
        <v>153</v>
      </c>
    </row>
    <row r="240" s="11" customFormat="1">
      <c r="B240" s="227"/>
      <c r="C240" s="228"/>
      <c r="D240" s="229" t="s">
        <v>161</v>
      </c>
      <c r="E240" s="230" t="s">
        <v>21</v>
      </c>
      <c r="F240" s="231" t="s">
        <v>420</v>
      </c>
      <c r="G240" s="228"/>
      <c r="H240" s="232">
        <v>23.27</v>
      </c>
      <c r="I240" s="233"/>
      <c r="J240" s="228"/>
      <c r="K240" s="228"/>
      <c r="L240" s="234"/>
      <c r="M240" s="235"/>
      <c r="N240" s="236"/>
      <c r="O240" s="236"/>
      <c r="P240" s="236"/>
      <c r="Q240" s="236"/>
      <c r="R240" s="236"/>
      <c r="S240" s="236"/>
      <c r="T240" s="237"/>
      <c r="AT240" s="238" t="s">
        <v>161</v>
      </c>
      <c r="AU240" s="238" t="s">
        <v>85</v>
      </c>
      <c r="AV240" s="11" t="s">
        <v>85</v>
      </c>
      <c r="AW240" s="11" t="s">
        <v>33</v>
      </c>
      <c r="AX240" s="11" t="s">
        <v>70</v>
      </c>
      <c r="AY240" s="238" t="s">
        <v>153</v>
      </c>
    </row>
    <row r="241" s="11" customFormat="1">
      <c r="B241" s="227"/>
      <c r="C241" s="228"/>
      <c r="D241" s="229" t="s">
        <v>161</v>
      </c>
      <c r="E241" s="230" t="s">
        <v>21</v>
      </c>
      <c r="F241" s="231" t="s">
        <v>421</v>
      </c>
      <c r="G241" s="228"/>
      <c r="H241" s="232">
        <v>21.059999999999999</v>
      </c>
      <c r="I241" s="233"/>
      <c r="J241" s="228"/>
      <c r="K241" s="228"/>
      <c r="L241" s="234"/>
      <c r="M241" s="235"/>
      <c r="N241" s="236"/>
      <c r="O241" s="236"/>
      <c r="P241" s="236"/>
      <c r="Q241" s="236"/>
      <c r="R241" s="236"/>
      <c r="S241" s="236"/>
      <c r="T241" s="237"/>
      <c r="AT241" s="238" t="s">
        <v>161</v>
      </c>
      <c r="AU241" s="238" t="s">
        <v>85</v>
      </c>
      <c r="AV241" s="11" t="s">
        <v>85</v>
      </c>
      <c r="AW241" s="11" t="s">
        <v>33</v>
      </c>
      <c r="AX241" s="11" t="s">
        <v>70</v>
      </c>
      <c r="AY241" s="238" t="s">
        <v>153</v>
      </c>
    </row>
    <row r="242" s="11" customFormat="1">
      <c r="B242" s="227"/>
      <c r="C242" s="228"/>
      <c r="D242" s="229" t="s">
        <v>161</v>
      </c>
      <c r="E242" s="230" t="s">
        <v>21</v>
      </c>
      <c r="F242" s="231" t="s">
        <v>422</v>
      </c>
      <c r="G242" s="228"/>
      <c r="H242" s="232">
        <v>23.43</v>
      </c>
      <c r="I242" s="233"/>
      <c r="J242" s="228"/>
      <c r="K242" s="228"/>
      <c r="L242" s="234"/>
      <c r="M242" s="235"/>
      <c r="N242" s="236"/>
      <c r="O242" s="236"/>
      <c r="P242" s="236"/>
      <c r="Q242" s="236"/>
      <c r="R242" s="236"/>
      <c r="S242" s="236"/>
      <c r="T242" s="237"/>
      <c r="AT242" s="238" t="s">
        <v>161</v>
      </c>
      <c r="AU242" s="238" t="s">
        <v>85</v>
      </c>
      <c r="AV242" s="11" t="s">
        <v>85</v>
      </c>
      <c r="AW242" s="11" t="s">
        <v>33</v>
      </c>
      <c r="AX242" s="11" t="s">
        <v>70</v>
      </c>
      <c r="AY242" s="238" t="s">
        <v>153</v>
      </c>
    </row>
    <row r="243" s="14" customFormat="1">
      <c r="B243" s="272"/>
      <c r="C243" s="273"/>
      <c r="D243" s="229" t="s">
        <v>161</v>
      </c>
      <c r="E243" s="274" t="s">
        <v>21</v>
      </c>
      <c r="F243" s="275" t="s">
        <v>227</v>
      </c>
      <c r="G243" s="273"/>
      <c r="H243" s="276">
        <v>88.480000000000004</v>
      </c>
      <c r="I243" s="277"/>
      <c r="J243" s="273"/>
      <c r="K243" s="273"/>
      <c r="L243" s="278"/>
      <c r="M243" s="279"/>
      <c r="N243" s="280"/>
      <c r="O243" s="280"/>
      <c r="P243" s="280"/>
      <c r="Q243" s="280"/>
      <c r="R243" s="280"/>
      <c r="S243" s="280"/>
      <c r="T243" s="281"/>
      <c r="AT243" s="282" t="s">
        <v>161</v>
      </c>
      <c r="AU243" s="282" t="s">
        <v>85</v>
      </c>
      <c r="AV243" s="14" t="s">
        <v>159</v>
      </c>
      <c r="AW243" s="14" t="s">
        <v>33</v>
      </c>
      <c r="AX243" s="14" t="s">
        <v>75</v>
      </c>
      <c r="AY243" s="282" t="s">
        <v>153</v>
      </c>
    </row>
    <row r="244" s="1" customFormat="1" ht="16.5" customHeight="1">
      <c r="B244" s="46"/>
      <c r="C244" s="215" t="s">
        <v>423</v>
      </c>
      <c r="D244" s="215" t="s">
        <v>155</v>
      </c>
      <c r="E244" s="216" t="s">
        <v>424</v>
      </c>
      <c r="F244" s="217" t="s">
        <v>425</v>
      </c>
      <c r="G244" s="218" t="s">
        <v>92</v>
      </c>
      <c r="H244" s="219">
        <v>46.700000000000003</v>
      </c>
      <c r="I244" s="220"/>
      <c r="J244" s="221">
        <f>ROUND(I244*H244,2)</f>
        <v>0</v>
      </c>
      <c r="K244" s="217" t="s">
        <v>158</v>
      </c>
      <c r="L244" s="72"/>
      <c r="M244" s="222" t="s">
        <v>21</v>
      </c>
      <c r="N244" s="223" t="s">
        <v>41</v>
      </c>
      <c r="O244" s="47"/>
      <c r="P244" s="224">
        <f>O244*H244</f>
        <v>0</v>
      </c>
      <c r="Q244" s="224">
        <v>0</v>
      </c>
      <c r="R244" s="224">
        <f>Q244*H244</f>
        <v>0</v>
      </c>
      <c r="S244" s="224">
        <v>0</v>
      </c>
      <c r="T244" s="225">
        <f>S244*H244</f>
        <v>0</v>
      </c>
      <c r="AR244" s="24" t="s">
        <v>159</v>
      </c>
      <c r="AT244" s="24" t="s">
        <v>155</v>
      </c>
      <c r="AU244" s="24" t="s">
        <v>85</v>
      </c>
      <c r="AY244" s="24" t="s">
        <v>153</v>
      </c>
      <c r="BE244" s="226">
        <f>IF(N244="základní",J244,0)</f>
        <v>0</v>
      </c>
      <c r="BF244" s="226">
        <f>IF(N244="snížená",J244,0)</f>
        <v>0</v>
      </c>
      <c r="BG244" s="226">
        <f>IF(N244="zákl. přenesená",J244,0)</f>
        <v>0</v>
      </c>
      <c r="BH244" s="226">
        <f>IF(N244="sníž. přenesená",J244,0)</f>
        <v>0</v>
      </c>
      <c r="BI244" s="226">
        <f>IF(N244="nulová",J244,0)</f>
        <v>0</v>
      </c>
      <c r="BJ244" s="24" t="s">
        <v>75</v>
      </c>
      <c r="BK244" s="226">
        <f>ROUND(I244*H244,2)</f>
        <v>0</v>
      </c>
      <c r="BL244" s="24" t="s">
        <v>159</v>
      </c>
      <c r="BM244" s="24" t="s">
        <v>426</v>
      </c>
    </row>
    <row r="245" s="13" customFormat="1">
      <c r="B245" s="262"/>
      <c r="C245" s="263"/>
      <c r="D245" s="229" t="s">
        <v>161</v>
      </c>
      <c r="E245" s="264" t="s">
        <v>21</v>
      </c>
      <c r="F245" s="265" t="s">
        <v>427</v>
      </c>
      <c r="G245" s="263"/>
      <c r="H245" s="264" t="s">
        <v>21</v>
      </c>
      <c r="I245" s="266"/>
      <c r="J245" s="263"/>
      <c r="K245" s="263"/>
      <c r="L245" s="267"/>
      <c r="M245" s="268"/>
      <c r="N245" s="269"/>
      <c r="O245" s="269"/>
      <c r="P245" s="269"/>
      <c r="Q245" s="269"/>
      <c r="R245" s="269"/>
      <c r="S245" s="269"/>
      <c r="T245" s="270"/>
      <c r="AT245" s="271" t="s">
        <v>161</v>
      </c>
      <c r="AU245" s="271" t="s">
        <v>85</v>
      </c>
      <c r="AV245" s="13" t="s">
        <v>75</v>
      </c>
      <c r="AW245" s="13" t="s">
        <v>33</v>
      </c>
      <c r="AX245" s="13" t="s">
        <v>70</v>
      </c>
      <c r="AY245" s="271" t="s">
        <v>153</v>
      </c>
    </row>
    <row r="246" s="11" customFormat="1">
      <c r="B246" s="227"/>
      <c r="C246" s="228"/>
      <c r="D246" s="229" t="s">
        <v>161</v>
      </c>
      <c r="E246" s="230" t="s">
        <v>21</v>
      </c>
      <c r="F246" s="231" t="s">
        <v>420</v>
      </c>
      <c r="G246" s="228"/>
      <c r="H246" s="232">
        <v>23.27</v>
      </c>
      <c r="I246" s="233"/>
      <c r="J246" s="228"/>
      <c r="K246" s="228"/>
      <c r="L246" s="234"/>
      <c r="M246" s="235"/>
      <c r="N246" s="236"/>
      <c r="O246" s="236"/>
      <c r="P246" s="236"/>
      <c r="Q246" s="236"/>
      <c r="R246" s="236"/>
      <c r="S246" s="236"/>
      <c r="T246" s="237"/>
      <c r="AT246" s="238" t="s">
        <v>161</v>
      </c>
      <c r="AU246" s="238" t="s">
        <v>85</v>
      </c>
      <c r="AV246" s="11" t="s">
        <v>85</v>
      </c>
      <c r="AW246" s="11" t="s">
        <v>33</v>
      </c>
      <c r="AX246" s="11" t="s">
        <v>70</v>
      </c>
      <c r="AY246" s="238" t="s">
        <v>153</v>
      </c>
    </row>
    <row r="247" s="11" customFormat="1">
      <c r="B247" s="227"/>
      <c r="C247" s="228"/>
      <c r="D247" s="229" t="s">
        <v>161</v>
      </c>
      <c r="E247" s="230" t="s">
        <v>21</v>
      </c>
      <c r="F247" s="231" t="s">
        <v>422</v>
      </c>
      <c r="G247" s="228"/>
      <c r="H247" s="232">
        <v>23.43</v>
      </c>
      <c r="I247" s="233"/>
      <c r="J247" s="228"/>
      <c r="K247" s="228"/>
      <c r="L247" s="234"/>
      <c r="M247" s="235"/>
      <c r="N247" s="236"/>
      <c r="O247" s="236"/>
      <c r="P247" s="236"/>
      <c r="Q247" s="236"/>
      <c r="R247" s="236"/>
      <c r="S247" s="236"/>
      <c r="T247" s="237"/>
      <c r="AT247" s="238" t="s">
        <v>161</v>
      </c>
      <c r="AU247" s="238" t="s">
        <v>85</v>
      </c>
      <c r="AV247" s="11" t="s">
        <v>85</v>
      </c>
      <c r="AW247" s="11" t="s">
        <v>33</v>
      </c>
      <c r="AX247" s="11" t="s">
        <v>70</v>
      </c>
      <c r="AY247" s="238" t="s">
        <v>153</v>
      </c>
    </row>
    <row r="248" s="14" customFormat="1">
      <c r="B248" s="272"/>
      <c r="C248" s="273"/>
      <c r="D248" s="229" t="s">
        <v>161</v>
      </c>
      <c r="E248" s="274" t="s">
        <v>21</v>
      </c>
      <c r="F248" s="275" t="s">
        <v>227</v>
      </c>
      <c r="G248" s="273"/>
      <c r="H248" s="276">
        <v>46.700000000000003</v>
      </c>
      <c r="I248" s="277"/>
      <c r="J248" s="273"/>
      <c r="K248" s="273"/>
      <c r="L248" s="278"/>
      <c r="M248" s="279"/>
      <c r="N248" s="280"/>
      <c r="O248" s="280"/>
      <c r="P248" s="280"/>
      <c r="Q248" s="280"/>
      <c r="R248" s="280"/>
      <c r="S248" s="280"/>
      <c r="T248" s="281"/>
      <c r="AT248" s="282" t="s">
        <v>161</v>
      </c>
      <c r="AU248" s="282" t="s">
        <v>85</v>
      </c>
      <c r="AV248" s="14" t="s">
        <v>159</v>
      </c>
      <c r="AW248" s="14" t="s">
        <v>33</v>
      </c>
      <c r="AX248" s="14" t="s">
        <v>75</v>
      </c>
      <c r="AY248" s="282" t="s">
        <v>153</v>
      </c>
    </row>
    <row r="249" s="1" customFormat="1" ht="38.25" customHeight="1">
      <c r="B249" s="46"/>
      <c r="C249" s="215" t="s">
        <v>428</v>
      </c>
      <c r="D249" s="215" t="s">
        <v>155</v>
      </c>
      <c r="E249" s="216" t="s">
        <v>429</v>
      </c>
      <c r="F249" s="217" t="s">
        <v>430</v>
      </c>
      <c r="G249" s="218" t="s">
        <v>92</v>
      </c>
      <c r="H249" s="219">
        <v>8</v>
      </c>
      <c r="I249" s="220"/>
      <c r="J249" s="221">
        <f>ROUND(I249*H249,2)</f>
        <v>0</v>
      </c>
      <c r="K249" s="217" t="s">
        <v>158</v>
      </c>
      <c r="L249" s="72"/>
      <c r="M249" s="222" t="s">
        <v>21</v>
      </c>
      <c r="N249" s="223" t="s">
        <v>41</v>
      </c>
      <c r="O249" s="47"/>
      <c r="P249" s="224">
        <f>O249*H249</f>
        <v>0</v>
      </c>
      <c r="Q249" s="224">
        <v>0</v>
      </c>
      <c r="R249" s="224">
        <f>Q249*H249</f>
        <v>0</v>
      </c>
      <c r="S249" s="224">
        <v>0.16500000000000001</v>
      </c>
      <c r="T249" s="225">
        <f>S249*H249</f>
        <v>1.3200000000000001</v>
      </c>
      <c r="AR249" s="24" t="s">
        <v>159</v>
      </c>
      <c r="AT249" s="24" t="s">
        <v>155</v>
      </c>
      <c r="AU249" s="24" t="s">
        <v>85</v>
      </c>
      <c r="AY249" s="24" t="s">
        <v>153</v>
      </c>
      <c r="BE249" s="226">
        <f>IF(N249="základní",J249,0)</f>
        <v>0</v>
      </c>
      <c r="BF249" s="226">
        <f>IF(N249="snížená",J249,0)</f>
        <v>0</v>
      </c>
      <c r="BG249" s="226">
        <f>IF(N249="zákl. přenesená",J249,0)</f>
        <v>0</v>
      </c>
      <c r="BH249" s="226">
        <f>IF(N249="sníž. přenesená",J249,0)</f>
        <v>0</v>
      </c>
      <c r="BI249" s="226">
        <f>IF(N249="nulová",J249,0)</f>
        <v>0</v>
      </c>
      <c r="BJ249" s="24" t="s">
        <v>75</v>
      </c>
      <c r="BK249" s="226">
        <f>ROUND(I249*H249,2)</f>
        <v>0</v>
      </c>
      <c r="BL249" s="24" t="s">
        <v>159</v>
      </c>
      <c r="BM249" s="24" t="s">
        <v>431</v>
      </c>
    </row>
    <row r="250" s="11" customFormat="1">
      <c r="B250" s="227"/>
      <c r="C250" s="228"/>
      <c r="D250" s="229" t="s">
        <v>161</v>
      </c>
      <c r="E250" s="230" t="s">
        <v>21</v>
      </c>
      <c r="F250" s="231" t="s">
        <v>225</v>
      </c>
      <c r="G250" s="228"/>
      <c r="H250" s="232">
        <v>4</v>
      </c>
      <c r="I250" s="233"/>
      <c r="J250" s="228"/>
      <c r="K250" s="228"/>
      <c r="L250" s="234"/>
      <c r="M250" s="235"/>
      <c r="N250" s="236"/>
      <c r="O250" s="236"/>
      <c r="P250" s="236"/>
      <c r="Q250" s="236"/>
      <c r="R250" s="236"/>
      <c r="S250" s="236"/>
      <c r="T250" s="237"/>
      <c r="AT250" s="238" t="s">
        <v>161</v>
      </c>
      <c r="AU250" s="238" t="s">
        <v>85</v>
      </c>
      <c r="AV250" s="11" t="s">
        <v>85</v>
      </c>
      <c r="AW250" s="11" t="s">
        <v>33</v>
      </c>
      <c r="AX250" s="11" t="s">
        <v>70</v>
      </c>
      <c r="AY250" s="238" t="s">
        <v>153</v>
      </c>
    </row>
    <row r="251" s="11" customFormat="1">
      <c r="B251" s="227"/>
      <c r="C251" s="228"/>
      <c r="D251" s="229" t="s">
        <v>161</v>
      </c>
      <c r="E251" s="230" t="s">
        <v>21</v>
      </c>
      <c r="F251" s="231" t="s">
        <v>226</v>
      </c>
      <c r="G251" s="228"/>
      <c r="H251" s="232">
        <v>4</v>
      </c>
      <c r="I251" s="233"/>
      <c r="J251" s="228"/>
      <c r="K251" s="228"/>
      <c r="L251" s="234"/>
      <c r="M251" s="235"/>
      <c r="N251" s="236"/>
      <c r="O251" s="236"/>
      <c r="P251" s="236"/>
      <c r="Q251" s="236"/>
      <c r="R251" s="236"/>
      <c r="S251" s="236"/>
      <c r="T251" s="237"/>
      <c r="AT251" s="238" t="s">
        <v>161</v>
      </c>
      <c r="AU251" s="238" t="s">
        <v>85</v>
      </c>
      <c r="AV251" s="11" t="s">
        <v>85</v>
      </c>
      <c r="AW251" s="11" t="s">
        <v>33</v>
      </c>
      <c r="AX251" s="11" t="s">
        <v>70</v>
      </c>
      <c r="AY251" s="238" t="s">
        <v>153</v>
      </c>
    </row>
    <row r="252" s="14" customFormat="1">
      <c r="B252" s="272"/>
      <c r="C252" s="273"/>
      <c r="D252" s="229" t="s">
        <v>161</v>
      </c>
      <c r="E252" s="274" t="s">
        <v>21</v>
      </c>
      <c r="F252" s="275" t="s">
        <v>227</v>
      </c>
      <c r="G252" s="273"/>
      <c r="H252" s="276">
        <v>8</v>
      </c>
      <c r="I252" s="277"/>
      <c r="J252" s="273"/>
      <c r="K252" s="273"/>
      <c r="L252" s="278"/>
      <c r="M252" s="279"/>
      <c r="N252" s="280"/>
      <c r="O252" s="280"/>
      <c r="P252" s="280"/>
      <c r="Q252" s="280"/>
      <c r="R252" s="280"/>
      <c r="S252" s="280"/>
      <c r="T252" s="281"/>
      <c r="AT252" s="282" t="s">
        <v>161</v>
      </c>
      <c r="AU252" s="282" t="s">
        <v>85</v>
      </c>
      <c r="AV252" s="14" t="s">
        <v>159</v>
      </c>
      <c r="AW252" s="14" t="s">
        <v>33</v>
      </c>
      <c r="AX252" s="14" t="s">
        <v>75</v>
      </c>
      <c r="AY252" s="282" t="s">
        <v>153</v>
      </c>
    </row>
    <row r="253" s="10" customFormat="1" ht="29.88" customHeight="1">
      <c r="B253" s="199"/>
      <c r="C253" s="200"/>
      <c r="D253" s="201" t="s">
        <v>69</v>
      </c>
      <c r="E253" s="213" t="s">
        <v>432</v>
      </c>
      <c r="F253" s="213" t="s">
        <v>433</v>
      </c>
      <c r="G253" s="200"/>
      <c r="H253" s="200"/>
      <c r="I253" s="203"/>
      <c r="J253" s="214">
        <f>BK253</f>
        <v>0</v>
      </c>
      <c r="K253" s="200"/>
      <c r="L253" s="205"/>
      <c r="M253" s="206"/>
      <c r="N253" s="207"/>
      <c r="O253" s="207"/>
      <c r="P253" s="208">
        <f>SUM(P254:P300)</f>
        <v>0</v>
      </c>
      <c r="Q253" s="207"/>
      <c r="R253" s="208">
        <f>SUM(R254:R300)</f>
        <v>8.7761919999999982</v>
      </c>
      <c r="S253" s="207"/>
      <c r="T253" s="209">
        <f>SUM(T254:T300)</f>
        <v>3.2368800000000002</v>
      </c>
      <c r="AR253" s="210" t="s">
        <v>75</v>
      </c>
      <c r="AT253" s="211" t="s">
        <v>69</v>
      </c>
      <c r="AU253" s="211" t="s">
        <v>75</v>
      </c>
      <c r="AY253" s="210" t="s">
        <v>153</v>
      </c>
      <c r="BK253" s="212">
        <f>SUM(BK254:BK300)</f>
        <v>0</v>
      </c>
    </row>
    <row r="254" s="1" customFormat="1" ht="25.5" customHeight="1">
      <c r="B254" s="46"/>
      <c r="C254" s="215" t="s">
        <v>434</v>
      </c>
      <c r="D254" s="215" t="s">
        <v>155</v>
      </c>
      <c r="E254" s="216" t="s">
        <v>435</v>
      </c>
      <c r="F254" s="217" t="s">
        <v>436</v>
      </c>
      <c r="G254" s="218" t="s">
        <v>292</v>
      </c>
      <c r="H254" s="219">
        <v>16</v>
      </c>
      <c r="I254" s="220"/>
      <c r="J254" s="221">
        <f>ROUND(I254*H254,2)</f>
        <v>0</v>
      </c>
      <c r="K254" s="217" t="s">
        <v>158</v>
      </c>
      <c r="L254" s="72"/>
      <c r="M254" s="222" t="s">
        <v>21</v>
      </c>
      <c r="N254" s="223" t="s">
        <v>41</v>
      </c>
      <c r="O254" s="47"/>
      <c r="P254" s="224">
        <f>O254*H254</f>
        <v>0</v>
      </c>
      <c r="Q254" s="224">
        <v>0</v>
      </c>
      <c r="R254" s="224">
        <f>Q254*H254</f>
        <v>0</v>
      </c>
      <c r="S254" s="224">
        <v>0</v>
      </c>
      <c r="T254" s="225">
        <f>S254*H254</f>
        <v>0</v>
      </c>
      <c r="AR254" s="24" t="s">
        <v>159</v>
      </c>
      <c r="AT254" s="24" t="s">
        <v>155</v>
      </c>
      <c r="AU254" s="24" t="s">
        <v>85</v>
      </c>
      <c r="AY254" s="24" t="s">
        <v>153</v>
      </c>
      <c r="BE254" s="226">
        <f>IF(N254="základní",J254,0)</f>
        <v>0</v>
      </c>
      <c r="BF254" s="226">
        <f>IF(N254="snížená",J254,0)</f>
        <v>0</v>
      </c>
      <c r="BG254" s="226">
        <f>IF(N254="zákl. přenesená",J254,0)</f>
        <v>0</v>
      </c>
      <c r="BH254" s="226">
        <f>IF(N254="sníž. přenesená",J254,0)</f>
        <v>0</v>
      </c>
      <c r="BI254" s="226">
        <f>IF(N254="nulová",J254,0)</f>
        <v>0</v>
      </c>
      <c r="BJ254" s="24" t="s">
        <v>75</v>
      </c>
      <c r="BK254" s="226">
        <f>ROUND(I254*H254,2)</f>
        <v>0</v>
      </c>
      <c r="BL254" s="24" t="s">
        <v>159</v>
      </c>
      <c r="BM254" s="24" t="s">
        <v>437</v>
      </c>
    </row>
    <row r="255" s="11" customFormat="1">
      <c r="B255" s="227"/>
      <c r="C255" s="228"/>
      <c r="D255" s="229" t="s">
        <v>161</v>
      </c>
      <c r="E255" s="230" t="s">
        <v>21</v>
      </c>
      <c r="F255" s="231" t="s">
        <v>438</v>
      </c>
      <c r="G255" s="228"/>
      <c r="H255" s="232">
        <v>16</v>
      </c>
      <c r="I255" s="233"/>
      <c r="J255" s="228"/>
      <c r="K255" s="228"/>
      <c r="L255" s="234"/>
      <c r="M255" s="235"/>
      <c r="N255" s="236"/>
      <c r="O255" s="236"/>
      <c r="P255" s="236"/>
      <c r="Q255" s="236"/>
      <c r="R255" s="236"/>
      <c r="S255" s="236"/>
      <c r="T255" s="237"/>
      <c r="AT255" s="238" t="s">
        <v>161</v>
      </c>
      <c r="AU255" s="238" t="s">
        <v>85</v>
      </c>
      <c r="AV255" s="11" t="s">
        <v>85</v>
      </c>
      <c r="AW255" s="11" t="s">
        <v>33</v>
      </c>
      <c r="AX255" s="11" t="s">
        <v>75</v>
      </c>
      <c r="AY255" s="238" t="s">
        <v>153</v>
      </c>
    </row>
    <row r="256" s="1" customFormat="1" ht="25.5" customHeight="1">
      <c r="B256" s="46"/>
      <c r="C256" s="215" t="s">
        <v>439</v>
      </c>
      <c r="D256" s="215" t="s">
        <v>155</v>
      </c>
      <c r="E256" s="216" t="s">
        <v>416</v>
      </c>
      <c r="F256" s="217" t="s">
        <v>417</v>
      </c>
      <c r="G256" s="218" t="s">
        <v>92</v>
      </c>
      <c r="H256" s="219">
        <v>6.4000000000000004</v>
      </c>
      <c r="I256" s="220"/>
      <c r="J256" s="221">
        <f>ROUND(I256*H256,2)</f>
        <v>0</v>
      </c>
      <c r="K256" s="217" t="s">
        <v>158</v>
      </c>
      <c r="L256" s="72"/>
      <c r="M256" s="222" t="s">
        <v>21</v>
      </c>
      <c r="N256" s="223" t="s">
        <v>41</v>
      </c>
      <c r="O256" s="47"/>
      <c r="P256" s="224">
        <f>O256*H256</f>
        <v>0</v>
      </c>
      <c r="Q256" s="224">
        <v>0</v>
      </c>
      <c r="R256" s="224">
        <f>Q256*H256</f>
        <v>0</v>
      </c>
      <c r="S256" s="224">
        <v>0.035000000000000003</v>
      </c>
      <c r="T256" s="225">
        <f>S256*H256</f>
        <v>0.22400000000000003</v>
      </c>
      <c r="AR256" s="24" t="s">
        <v>159</v>
      </c>
      <c r="AT256" s="24" t="s">
        <v>155</v>
      </c>
      <c r="AU256" s="24" t="s">
        <v>85</v>
      </c>
      <c r="AY256" s="24" t="s">
        <v>153</v>
      </c>
      <c r="BE256" s="226">
        <f>IF(N256="základní",J256,0)</f>
        <v>0</v>
      </c>
      <c r="BF256" s="226">
        <f>IF(N256="snížená",J256,0)</f>
        <v>0</v>
      </c>
      <c r="BG256" s="226">
        <f>IF(N256="zákl. přenesená",J256,0)</f>
        <v>0</v>
      </c>
      <c r="BH256" s="226">
        <f>IF(N256="sníž. přenesená",J256,0)</f>
        <v>0</v>
      </c>
      <c r="BI256" s="226">
        <f>IF(N256="nulová",J256,0)</f>
        <v>0</v>
      </c>
      <c r="BJ256" s="24" t="s">
        <v>75</v>
      </c>
      <c r="BK256" s="226">
        <f>ROUND(I256*H256,2)</f>
        <v>0</v>
      </c>
      <c r="BL256" s="24" t="s">
        <v>159</v>
      </c>
      <c r="BM256" s="24" t="s">
        <v>440</v>
      </c>
    </row>
    <row r="257" s="11" customFormat="1">
      <c r="B257" s="227"/>
      <c r="C257" s="228"/>
      <c r="D257" s="229" t="s">
        <v>161</v>
      </c>
      <c r="E257" s="230" t="s">
        <v>21</v>
      </c>
      <c r="F257" s="231" t="s">
        <v>441</v>
      </c>
      <c r="G257" s="228"/>
      <c r="H257" s="232">
        <v>6.4000000000000004</v>
      </c>
      <c r="I257" s="233"/>
      <c r="J257" s="228"/>
      <c r="K257" s="228"/>
      <c r="L257" s="234"/>
      <c r="M257" s="235"/>
      <c r="N257" s="236"/>
      <c r="O257" s="236"/>
      <c r="P257" s="236"/>
      <c r="Q257" s="236"/>
      <c r="R257" s="236"/>
      <c r="S257" s="236"/>
      <c r="T257" s="237"/>
      <c r="AT257" s="238" t="s">
        <v>161</v>
      </c>
      <c r="AU257" s="238" t="s">
        <v>85</v>
      </c>
      <c r="AV257" s="11" t="s">
        <v>85</v>
      </c>
      <c r="AW257" s="11" t="s">
        <v>33</v>
      </c>
      <c r="AX257" s="11" t="s">
        <v>75</v>
      </c>
      <c r="AY257" s="238" t="s">
        <v>153</v>
      </c>
    </row>
    <row r="258" s="1" customFormat="1" ht="25.5" customHeight="1">
      <c r="B258" s="46"/>
      <c r="C258" s="215" t="s">
        <v>442</v>
      </c>
      <c r="D258" s="215" t="s">
        <v>155</v>
      </c>
      <c r="E258" s="216" t="s">
        <v>443</v>
      </c>
      <c r="F258" s="217" t="s">
        <v>444</v>
      </c>
      <c r="G258" s="218" t="s">
        <v>292</v>
      </c>
      <c r="H258" s="219">
        <v>16</v>
      </c>
      <c r="I258" s="220"/>
      <c r="J258" s="221">
        <f>ROUND(I258*H258,2)</f>
        <v>0</v>
      </c>
      <c r="K258" s="217" t="s">
        <v>158</v>
      </c>
      <c r="L258" s="72"/>
      <c r="M258" s="222" t="s">
        <v>21</v>
      </c>
      <c r="N258" s="223" t="s">
        <v>41</v>
      </c>
      <c r="O258" s="47"/>
      <c r="P258" s="224">
        <f>O258*H258</f>
        <v>0</v>
      </c>
      <c r="Q258" s="224">
        <v>0</v>
      </c>
      <c r="R258" s="224">
        <f>Q258*H258</f>
        <v>0</v>
      </c>
      <c r="S258" s="224">
        <v>0</v>
      </c>
      <c r="T258" s="225">
        <f>S258*H258</f>
        <v>0</v>
      </c>
      <c r="AR258" s="24" t="s">
        <v>159</v>
      </c>
      <c r="AT258" s="24" t="s">
        <v>155</v>
      </c>
      <c r="AU258" s="24" t="s">
        <v>85</v>
      </c>
      <c r="AY258" s="24" t="s">
        <v>153</v>
      </c>
      <c r="BE258" s="226">
        <f>IF(N258="základní",J258,0)</f>
        <v>0</v>
      </c>
      <c r="BF258" s="226">
        <f>IF(N258="snížená",J258,0)</f>
        <v>0</v>
      </c>
      <c r="BG258" s="226">
        <f>IF(N258="zákl. přenesená",J258,0)</f>
        <v>0</v>
      </c>
      <c r="BH258" s="226">
        <f>IF(N258="sníž. přenesená",J258,0)</f>
        <v>0</v>
      </c>
      <c r="BI258" s="226">
        <f>IF(N258="nulová",J258,0)</f>
        <v>0</v>
      </c>
      <c r="BJ258" s="24" t="s">
        <v>75</v>
      </c>
      <c r="BK258" s="226">
        <f>ROUND(I258*H258,2)</f>
        <v>0</v>
      </c>
      <c r="BL258" s="24" t="s">
        <v>159</v>
      </c>
      <c r="BM258" s="24" t="s">
        <v>445</v>
      </c>
    </row>
    <row r="259" s="11" customFormat="1">
      <c r="B259" s="227"/>
      <c r="C259" s="228"/>
      <c r="D259" s="229" t="s">
        <v>161</v>
      </c>
      <c r="E259" s="230" t="s">
        <v>21</v>
      </c>
      <c r="F259" s="231" t="s">
        <v>446</v>
      </c>
      <c r="G259" s="228"/>
      <c r="H259" s="232">
        <v>16</v>
      </c>
      <c r="I259" s="233"/>
      <c r="J259" s="228"/>
      <c r="K259" s="228"/>
      <c r="L259" s="234"/>
      <c r="M259" s="235"/>
      <c r="N259" s="236"/>
      <c r="O259" s="236"/>
      <c r="P259" s="236"/>
      <c r="Q259" s="236"/>
      <c r="R259" s="236"/>
      <c r="S259" s="236"/>
      <c r="T259" s="237"/>
      <c r="AT259" s="238" t="s">
        <v>161</v>
      </c>
      <c r="AU259" s="238" t="s">
        <v>85</v>
      </c>
      <c r="AV259" s="11" t="s">
        <v>85</v>
      </c>
      <c r="AW259" s="11" t="s">
        <v>33</v>
      </c>
      <c r="AX259" s="11" t="s">
        <v>75</v>
      </c>
      <c r="AY259" s="238" t="s">
        <v>153</v>
      </c>
    </row>
    <row r="260" s="1" customFormat="1" ht="25.5" customHeight="1">
      <c r="B260" s="46"/>
      <c r="C260" s="215" t="s">
        <v>447</v>
      </c>
      <c r="D260" s="215" t="s">
        <v>155</v>
      </c>
      <c r="E260" s="216" t="s">
        <v>448</v>
      </c>
      <c r="F260" s="217" t="s">
        <v>449</v>
      </c>
      <c r="G260" s="218" t="s">
        <v>83</v>
      </c>
      <c r="H260" s="219">
        <v>0.64000000000000001</v>
      </c>
      <c r="I260" s="220"/>
      <c r="J260" s="221">
        <f>ROUND(I260*H260,2)</f>
        <v>0</v>
      </c>
      <c r="K260" s="217" t="s">
        <v>158</v>
      </c>
      <c r="L260" s="72"/>
      <c r="M260" s="222" t="s">
        <v>21</v>
      </c>
      <c r="N260" s="223" t="s">
        <v>41</v>
      </c>
      <c r="O260" s="47"/>
      <c r="P260" s="224">
        <f>O260*H260</f>
        <v>0</v>
      </c>
      <c r="Q260" s="224">
        <v>0</v>
      </c>
      <c r="R260" s="224">
        <f>Q260*H260</f>
        <v>0</v>
      </c>
      <c r="S260" s="224">
        <v>2.2000000000000002</v>
      </c>
      <c r="T260" s="225">
        <f>S260*H260</f>
        <v>1.4080000000000001</v>
      </c>
      <c r="AR260" s="24" t="s">
        <v>159</v>
      </c>
      <c r="AT260" s="24" t="s">
        <v>155</v>
      </c>
      <c r="AU260" s="24" t="s">
        <v>85</v>
      </c>
      <c r="AY260" s="24" t="s">
        <v>153</v>
      </c>
      <c r="BE260" s="226">
        <f>IF(N260="základní",J260,0)</f>
        <v>0</v>
      </c>
      <c r="BF260" s="226">
        <f>IF(N260="snížená",J260,0)</f>
        <v>0</v>
      </c>
      <c r="BG260" s="226">
        <f>IF(N260="zákl. přenesená",J260,0)</f>
        <v>0</v>
      </c>
      <c r="BH260" s="226">
        <f>IF(N260="sníž. přenesená",J260,0)</f>
        <v>0</v>
      </c>
      <c r="BI260" s="226">
        <f>IF(N260="nulová",J260,0)</f>
        <v>0</v>
      </c>
      <c r="BJ260" s="24" t="s">
        <v>75</v>
      </c>
      <c r="BK260" s="226">
        <f>ROUND(I260*H260,2)</f>
        <v>0</v>
      </c>
      <c r="BL260" s="24" t="s">
        <v>159</v>
      </c>
      <c r="BM260" s="24" t="s">
        <v>450</v>
      </c>
    </row>
    <row r="261" s="11" customFormat="1">
      <c r="B261" s="227"/>
      <c r="C261" s="228"/>
      <c r="D261" s="229" t="s">
        <v>161</v>
      </c>
      <c r="E261" s="230" t="s">
        <v>21</v>
      </c>
      <c r="F261" s="231" t="s">
        <v>451</v>
      </c>
      <c r="G261" s="228"/>
      <c r="H261" s="232">
        <v>0.64000000000000001</v>
      </c>
      <c r="I261" s="233"/>
      <c r="J261" s="228"/>
      <c r="K261" s="228"/>
      <c r="L261" s="234"/>
      <c r="M261" s="235"/>
      <c r="N261" s="236"/>
      <c r="O261" s="236"/>
      <c r="P261" s="236"/>
      <c r="Q261" s="236"/>
      <c r="R261" s="236"/>
      <c r="S261" s="236"/>
      <c r="T261" s="237"/>
      <c r="AT261" s="238" t="s">
        <v>161</v>
      </c>
      <c r="AU261" s="238" t="s">
        <v>85</v>
      </c>
      <c r="AV261" s="11" t="s">
        <v>85</v>
      </c>
      <c r="AW261" s="11" t="s">
        <v>33</v>
      </c>
      <c r="AX261" s="11" t="s">
        <v>75</v>
      </c>
      <c r="AY261" s="238" t="s">
        <v>153</v>
      </c>
    </row>
    <row r="262" s="1" customFormat="1" ht="25.5" customHeight="1">
      <c r="B262" s="46"/>
      <c r="C262" s="215" t="s">
        <v>452</v>
      </c>
      <c r="D262" s="215" t="s">
        <v>155</v>
      </c>
      <c r="E262" s="216" t="s">
        <v>392</v>
      </c>
      <c r="F262" s="217" t="s">
        <v>393</v>
      </c>
      <c r="G262" s="218" t="s">
        <v>292</v>
      </c>
      <c r="H262" s="219">
        <v>16</v>
      </c>
      <c r="I262" s="220"/>
      <c r="J262" s="221">
        <f>ROUND(I262*H262,2)</f>
        <v>0</v>
      </c>
      <c r="K262" s="217" t="s">
        <v>158</v>
      </c>
      <c r="L262" s="72"/>
      <c r="M262" s="222" t="s">
        <v>21</v>
      </c>
      <c r="N262" s="223" t="s">
        <v>41</v>
      </c>
      <c r="O262" s="47"/>
      <c r="P262" s="224">
        <f>O262*H262</f>
        <v>0</v>
      </c>
      <c r="Q262" s="224">
        <v>0</v>
      </c>
      <c r="R262" s="224">
        <f>Q262*H262</f>
        <v>0</v>
      </c>
      <c r="S262" s="224">
        <v>0</v>
      </c>
      <c r="T262" s="225">
        <f>S262*H262</f>
        <v>0</v>
      </c>
      <c r="AR262" s="24" t="s">
        <v>159</v>
      </c>
      <c r="AT262" s="24" t="s">
        <v>155</v>
      </c>
      <c r="AU262" s="24" t="s">
        <v>85</v>
      </c>
      <c r="AY262" s="24" t="s">
        <v>153</v>
      </c>
      <c r="BE262" s="226">
        <f>IF(N262="základní",J262,0)</f>
        <v>0</v>
      </c>
      <c r="BF262" s="226">
        <f>IF(N262="snížená",J262,0)</f>
        <v>0</v>
      </c>
      <c r="BG262" s="226">
        <f>IF(N262="zákl. přenesená",J262,0)</f>
        <v>0</v>
      </c>
      <c r="BH262" s="226">
        <f>IF(N262="sníž. přenesená",J262,0)</f>
        <v>0</v>
      </c>
      <c r="BI262" s="226">
        <f>IF(N262="nulová",J262,0)</f>
        <v>0</v>
      </c>
      <c r="BJ262" s="24" t="s">
        <v>75</v>
      </c>
      <c r="BK262" s="226">
        <f>ROUND(I262*H262,2)</f>
        <v>0</v>
      </c>
      <c r="BL262" s="24" t="s">
        <v>159</v>
      </c>
      <c r="BM262" s="24" t="s">
        <v>453</v>
      </c>
    </row>
    <row r="263" s="11" customFormat="1">
      <c r="B263" s="227"/>
      <c r="C263" s="228"/>
      <c r="D263" s="229" t="s">
        <v>161</v>
      </c>
      <c r="E263" s="230" t="s">
        <v>21</v>
      </c>
      <c r="F263" s="231" t="s">
        <v>454</v>
      </c>
      <c r="G263" s="228"/>
      <c r="H263" s="232">
        <v>16</v>
      </c>
      <c r="I263" s="233"/>
      <c r="J263" s="228"/>
      <c r="K263" s="228"/>
      <c r="L263" s="234"/>
      <c r="M263" s="235"/>
      <c r="N263" s="236"/>
      <c r="O263" s="236"/>
      <c r="P263" s="236"/>
      <c r="Q263" s="236"/>
      <c r="R263" s="236"/>
      <c r="S263" s="236"/>
      <c r="T263" s="237"/>
      <c r="AT263" s="238" t="s">
        <v>161</v>
      </c>
      <c r="AU263" s="238" t="s">
        <v>85</v>
      </c>
      <c r="AV263" s="11" t="s">
        <v>85</v>
      </c>
      <c r="AW263" s="11" t="s">
        <v>33</v>
      </c>
      <c r="AX263" s="11" t="s">
        <v>75</v>
      </c>
      <c r="AY263" s="238" t="s">
        <v>153</v>
      </c>
    </row>
    <row r="264" s="1" customFormat="1" ht="25.5" customHeight="1">
      <c r="B264" s="46"/>
      <c r="C264" s="215" t="s">
        <v>455</v>
      </c>
      <c r="D264" s="215" t="s">
        <v>155</v>
      </c>
      <c r="E264" s="216" t="s">
        <v>400</v>
      </c>
      <c r="F264" s="217" t="s">
        <v>401</v>
      </c>
      <c r="G264" s="218" t="s">
        <v>83</v>
      </c>
      <c r="H264" s="219">
        <v>0.71999999999999997</v>
      </c>
      <c r="I264" s="220"/>
      <c r="J264" s="221">
        <f>ROUND(I264*H264,2)</f>
        <v>0</v>
      </c>
      <c r="K264" s="217" t="s">
        <v>158</v>
      </c>
      <c r="L264" s="72"/>
      <c r="M264" s="222" t="s">
        <v>21</v>
      </c>
      <c r="N264" s="223" t="s">
        <v>41</v>
      </c>
      <c r="O264" s="47"/>
      <c r="P264" s="224">
        <f>O264*H264</f>
        <v>0</v>
      </c>
      <c r="Q264" s="224">
        <v>0</v>
      </c>
      <c r="R264" s="224">
        <f>Q264*H264</f>
        <v>0</v>
      </c>
      <c r="S264" s="224">
        <v>2.2000000000000002</v>
      </c>
      <c r="T264" s="225">
        <f>S264*H264</f>
        <v>1.5840000000000001</v>
      </c>
      <c r="AR264" s="24" t="s">
        <v>159</v>
      </c>
      <c r="AT264" s="24" t="s">
        <v>155</v>
      </c>
      <c r="AU264" s="24" t="s">
        <v>85</v>
      </c>
      <c r="AY264" s="24" t="s">
        <v>153</v>
      </c>
      <c r="BE264" s="226">
        <f>IF(N264="základní",J264,0)</f>
        <v>0</v>
      </c>
      <c r="BF264" s="226">
        <f>IF(N264="snížená",J264,0)</f>
        <v>0</v>
      </c>
      <c r="BG264" s="226">
        <f>IF(N264="zákl. přenesená",J264,0)</f>
        <v>0</v>
      </c>
      <c r="BH264" s="226">
        <f>IF(N264="sníž. přenesená",J264,0)</f>
        <v>0</v>
      </c>
      <c r="BI264" s="226">
        <f>IF(N264="nulová",J264,0)</f>
        <v>0</v>
      </c>
      <c r="BJ264" s="24" t="s">
        <v>75</v>
      </c>
      <c r="BK264" s="226">
        <f>ROUND(I264*H264,2)</f>
        <v>0</v>
      </c>
      <c r="BL264" s="24" t="s">
        <v>159</v>
      </c>
      <c r="BM264" s="24" t="s">
        <v>456</v>
      </c>
    </row>
    <row r="265" s="11" customFormat="1">
      <c r="B265" s="227"/>
      <c r="C265" s="228"/>
      <c r="D265" s="229" t="s">
        <v>161</v>
      </c>
      <c r="E265" s="230" t="s">
        <v>21</v>
      </c>
      <c r="F265" s="231" t="s">
        <v>457</v>
      </c>
      <c r="G265" s="228"/>
      <c r="H265" s="232">
        <v>0.71999999999999997</v>
      </c>
      <c r="I265" s="233"/>
      <c r="J265" s="228"/>
      <c r="K265" s="228"/>
      <c r="L265" s="234"/>
      <c r="M265" s="235"/>
      <c r="N265" s="236"/>
      <c r="O265" s="236"/>
      <c r="P265" s="236"/>
      <c r="Q265" s="236"/>
      <c r="R265" s="236"/>
      <c r="S265" s="236"/>
      <c r="T265" s="237"/>
      <c r="AT265" s="238" t="s">
        <v>161</v>
      </c>
      <c r="AU265" s="238" t="s">
        <v>85</v>
      </c>
      <c r="AV265" s="11" t="s">
        <v>85</v>
      </c>
      <c r="AW265" s="11" t="s">
        <v>33</v>
      </c>
      <c r="AX265" s="11" t="s">
        <v>75</v>
      </c>
      <c r="AY265" s="238" t="s">
        <v>153</v>
      </c>
    </row>
    <row r="266" s="1" customFormat="1" ht="25.5" customHeight="1">
      <c r="B266" s="46"/>
      <c r="C266" s="215" t="s">
        <v>458</v>
      </c>
      <c r="D266" s="215" t="s">
        <v>155</v>
      </c>
      <c r="E266" s="216" t="s">
        <v>406</v>
      </c>
      <c r="F266" s="217" t="s">
        <v>407</v>
      </c>
      <c r="G266" s="218" t="s">
        <v>83</v>
      </c>
      <c r="H266" s="219">
        <v>0.71999999999999997</v>
      </c>
      <c r="I266" s="220"/>
      <c r="J266" s="221">
        <f>ROUND(I266*H266,2)</f>
        <v>0</v>
      </c>
      <c r="K266" s="217" t="s">
        <v>158</v>
      </c>
      <c r="L266" s="72"/>
      <c r="M266" s="222" t="s">
        <v>21</v>
      </c>
      <c r="N266" s="223" t="s">
        <v>41</v>
      </c>
      <c r="O266" s="47"/>
      <c r="P266" s="224">
        <f>O266*H266</f>
        <v>0</v>
      </c>
      <c r="Q266" s="224">
        <v>0</v>
      </c>
      <c r="R266" s="224">
        <f>Q266*H266</f>
        <v>0</v>
      </c>
      <c r="S266" s="224">
        <v>0.029000000000000001</v>
      </c>
      <c r="T266" s="225">
        <f>S266*H266</f>
        <v>0.020879999999999999</v>
      </c>
      <c r="AR266" s="24" t="s">
        <v>159</v>
      </c>
      <c r="AT266" s="24" t="s">
        <v>155</v>
      </c>
      <c r="AU266" s="24" t="s">
        <v>85</v>
      </c>
      <c r="AY266" s="24" t="s">
        <v>153</v>
      </c>
      <c r="BE266" s="226">
        <f>IF(N266="základní",J266,0)</f>
        <v>0</v>
      </c>
      <c r="BF266" s="226">
        <f>IF(N266="snížená",J266,0)</f>
        <v>0</v>
      </c>
      <c r="BG266" s="226">
        <f>IF(N266="zákl. přenesená",J266,0)</f>
        <v>0</v>
      </c>
      <c r="BH266" s="226">
        <f>IF(N266="sníž. přenesená",J266,0)</f>
        <v>0</v>
      </c>
      <c r="BI266" s="226">
        <f>IF(N266="nulová",J266,0)</f>
        <v>0</v>
      </c>
      <c r="BJ266" s="24" t="s">
        <v>75</v>
      </c>
      <c r="BK266" s="226">
        <f>ROUND(I266*H266,2)</f>
        <v>0</v>
      </c>
      <c r="BL266" s="24" t="s">
        <v>159</v>
      </c>
      <c r="BM266" s="24" t="s">
        <v>459</v>
      </c>
    </row>
    <row r="267" s="1" customFormat="1" ht="25.5" customHeight="1">
      <c r="B267" s="46"/>
      <c r="C267" s="215" t="s">
        <v>460</v>
      </c>
      <c r="D267" s="215" t="s">
        <v>155</v>
      </c>
      <c r="E267" s="216" t="s">
        <v>156</v>
      </c>
      <c r="F267" s="217" t="s">
        <v>157</v>
      </c>
      <c r="G267" s="218" t="s">
        <v>83</v>
      </c>
      <c r="H267" s="219">
        <v>5.7599999999999998</v>
      </c>
      <c r="I267" s="220"/>
      <c r="J267" s="221">
        <f>ROUND(I267*H267,2)</f>
        <v>0</v>
      </c>
      <c r="K267" s="217" t="s">
        <v>158</v>
      </c>
      <c r="L267" s="72"/>
      <c r="M267" s="222" t="s">
        <v>21</v>
      </c>
      <c r="N267" s="223" t="s">
        <v>41</v>
      </c>
      <c r="O267" s="47"/>
      <c r="P267" s="224">
        <f>O267*H267</f>
        <v>0</v>
      </c>
      <c r="Q267" s="224">
        <v>0</v>
      </c>
      <c r="R267" s="224">
        <f>Q267*H267</f>
        <v>0</v>
      </c>
      <c r="S267" s="224">
        <v>0</v>
      </c>
      <c r="T267" s="225">
        <f>S267*H267</f>
        <v>0</v>
      </c>
      <c r="AR267" s="24" t="s">
        <v>159</v>
      </c>
      <c r="AT267" s="24" t="s">
        <v>155</v>
      </c>
      <c r="AU267" s="24" t="s">
        <v>85</v>
      </c>
      <c r="AY267" s="24" t="s">
        <v>153</v>
      </c>
      <c r="BE267" s="226">
        <f>IF(N267="základní",J267,0)</f>
        <v>0</v>
      </c>
      <c r="BF267" s="226">
        <f>IF(N267="snížená",J267,0)</f>
        <v>0</v>
      </c>
      <c r="BG267" s="226">
        <f>IF(N267="zákl. přenesená",J267,0)</f>
        <v>0</v>
      </c>
      <c r="BH267" s="226">
        <f>IF(N267="sníž. přenesená",J267,0)</f>
        <v>0</v>
      </c>
      <c r="BI267" s="226">
        <f>IF(N267="nulová",J267,0)</f>
        <v>0</v>
      </c>
      <c r="BJ267" s="24" t="s">
        <v>75</v>
      </c>
      <c r="BK267" s="226">
        <f>ROUND(I267*H267,2)</f>
        <v>0</v>
      </c>
      <c r="BL267" s="24" t="s">
        <v>159</v>
      </c>
      <c r="BM267" s="24" t="s">
        <v>461</v>
      </c>
    </row>
    <row r="268" s="11" customFormat="1">
      <c r="B268" s="227"/>
      <c r="C268" s="228"/>
      <c r="D268" s="229" t="s">
        <v>161</v>
      </c>
      <c r="E268" s="230" t="s">
        <v>21</v>
      </c>
      <c r="F268" s="231" t="s">
        <v>462</v>
      </c>
      <c r="G268" s="228"/>
      <c r="H268" s="232">
        <v>5.7599999999999998</v>
      </c>
      <c r="I268" s="233"/>
      <c r="J268" s="228"/>
      <c r="K268" s="228"/>
      <c r="L268" s="234"/>
      <c r="M268" s="235"/>
      <c r="N268" s="236"/>
      <c r="O268" s="236"/>
      <c r="P268" s="236"/>
      <c r="Q268" s="236"/>
      <c r="R268" s="236"/>
      <c r="S268" s="236"/>
      <c r="T268" s="237"/>
      <c r="AT268" s="238" t="s">
        <v>161</v>
      </c>
      <c r="AU268" s="238" t="s">
        <v>85</v>
      </c>
      <c r="AV268" s="11" t="s">
        <v>85</v>
      </c>
      <c r="AW268" s="11" t="s">
        <v>33</v>
      </c>
      <c r="AX268" s="11" t="s">
        <v>70</v>
      </c>
      <c r="AY268" s="238" t="s">
        <v>153</v>
      </c>
    </row>
    <row r="269" s="14" customFormat="1">
      <c r="B269" s="272"/>
      <c r="C269" s="273"/>
      <c r="D269" s="229" t="s">
        <v>161</v>
      </c>
      <c r="E269" s="274" t="s">
        <v>21</v>
      </c>
      <c r="F269" s="275" t="s">
        <v>227</v>
      </c>
      <c r="G269" s="273"/>
      <c r="H269" s="276">
        <v>5.7599999999999998</v>
      </c>
      <c r="I269" s="277"/>
      <c r="J269" s="273"/>
      <c r="K269" s="273"/>
      <c r="L269" s="278"/>
      <c r="M269" s="279"/>
      <c r="N269" s="280"/>
      <c r="O269" s="280"/>
      <c r="P269" s="280"/>
      <c r="Q269" s="280"/>
      <c r="R269" s="280"/>
      <c r="S269" s="280"/>
      <c r="T269" s="281"/>
      <c r="AT269" s="282" t="s">
        <v>161</v>
      </c>
      <c r="AU269" s="282" t="s">
        <v>85</v>
      </c>
      <c r="AV269" s="14" t="s">
        <v>159</v>
      </c>
      <c r="AW269" s="14" t="s">
        <v>33</v>
      </c>
      <c r="AX269" s="14" t="s">
        <v>75</v>
      </c>
      <c r="AY269" s="282" t="s">
        <v>153</v>
      </c>
    </row>
    <row r="270" s="1" customFormat="1" ht="25.5" customHeight="1">
      <c r="B270" s="46"/>
      <c r="C270" s="215" t="s">
        <v>463</v>
      </c>
      <c r="D270" s="215" t="s">
        <v>155</v>
      </c>
      <c r="E270" s="216" t="s">
        <v>165</v>
      </c>
      <c r="F270" s="217" t="s">
        <v>166</v>
      </c>
      <c r="G270" s="218" t="s">
        <v>83</v>
      </c>
      <c r="H270" s="219">
        <v>0.47999999999999998</v>
      </c>
      <c r="I270" s="220"/>
      <c r="J270" s="221">
        <f>ROUND(I270*H270,2)</f>
        <v>0</v>
      </c>
      <c r="K270" s="217" t="s">
        <v>158</v>
      </c>
      <c r="L270" s="72"/>
      <c r="M270" s="222" t="s">
        <v>21</v>
      </c>
      <c r="N270" s="223" t="s">
        <v>41</v>
      </c>
      <c r="O270" s="47"/>
      <c r="P270" s="224">
        <f>O270*H270</f>
        <v>0</v>
      </c>
      <c r="Q270" s="224">
        <v>1.8907700000000001</v>
      </c>
      <c r="R270" s="224">
        <f>Q270*H270</f>
        <v>0.90756959999999998</v>
      </c>
      <c r="S270" s="224">
        <v>0</v>
      </c>
      <c r="T270" s="225">
        <f>S270*H270</f>
        <v>0</v>
      </c>
      <c r="AR270" s="24" t="s">
        <v>159</v>
      </c>
      <c r="AT270" s="24" t="s">
        <v>155</v>
      </c>
      <c r="AU270" s="24" t="s">
        <v>85</v>
      </c>
      <c r="AY270" s="24" t="s">
        <v>153</v>
      </c>
      <c r="BE270" s="226">
        <f>IF(N270="základní",J270,0)</f>
        <v>0</v>
      </c>
      <c r="BF270" s="226">
        <f>IF(N270="snížená",J270,0)</f>
        <v>0</v>
      </c>
      <c r="BG270" s="226">
        <f>IF(N270="zákl. přenesená",J270,0)</f>
        <v>0</v>
      </c>
      <c r="BH270" s="226">
        <f>IF(N270="sníž. přenesená",J270,0)</f>
        <v>0</v>
      </c>
      <c r="BI270" s="226">
        <f>IF(N270="nulová",J270,0)</f>
        <v>0</v>
      </c>
      <c r="BJ270" s="24" t="s">
        <v>75</v>
      </c>
      <c r="BK270" s="226">
        <f>ROUND(I270*H270,2)</f>
        <v>0</v>
      </c>
      <c r="BL270" s="24" t="s">
        <v>159</v>
      </c>
      <c r="BM270" s="24" t="s">
        <v>464</v>
      </c>
    </row>
    <row r="271" s="11" customFormat="1">
      <c r="B271" s="227"/>
      <c r="C271" s="228"/>
      <c r="D271" s="229" t="s">
        <v>161</v>
      </c>
      <c r="E271" s="230" t="s">
        <v>21</v>
      </c>
      <c r="F271" s="231" t="s">
        <v>465</v>
      </c>
      <c r="G271" s="228"/>
      <c r="H271" s="232">
        <v>0.47999999999999998</v>
      </c>
      <c r="I271" s="233"/>
      <c r="J271" s="228"/>
      <c r="K271" s="228"/>
      <c r="L271" s="234"/>
      <c r="M271" s="235"/>
      <c r="N271" s="236"/>
      <c r="O271" s="236"/>
      <c r="P271" s="236"/>
      <c r="Q271" s="236"/>
      <c r="R271" s="236"/>
      <c r="S271" s="236"/>
      <c r="T271" s="237"/>
      <c r="AT271" s="238" t="s">
        <v>161</v>
      </c>
      <c r="AU271" s="238" t="s">
        <v>85</v>
      </c>
      <c r="AV271" s="11" t="s">
        <v>85</v>
      </c>
      <c r="AW271" s="11" t="s">
        <v>33</v>
      </c>
      <c r="AX271" s="11" t="s">
        <v>75</v>
      </c>
      <c r="AY271" s="238" t="s">
        <v>153</v>
      </c>
    </row>
    <row r="272" s="1" customFormat="1" ht="38.25" customHeight="1">
      <c r="B272" s="46"/>
      <c r="C272" s="215" t="s">
        <v>466</v>
      </c>
      <c r="D272" s="215" t="s">
        <v>155</v>
      </c>
      <c r="E272" s="216" t="s">
        <v>169</v>
      </c>
      <c r="F272" s="217" t="s">
        <v>170</v>
      </c>
      <c r="G272" s="218" t="s">
        <v>83</v>
      </c>
      <c r="H272" s="219">
        <v>2.3999999999999999</v>
      </c>
      <c r="I272" s="220"/>
      <c r="J272" s="221">
        <f>ROUND(I272*H272,2)</f>
        <v>0</v>
      </c>
      <c r="K272" s="217" t="s">
        <v>158</v>
      </c>
      <c r="L272" s="72"/>
      <c r="M272" s="222" t="s">
        <v>21</v>
      </c>
      <c r="N272" s="223" t="s">
        <v>41</v>
      </c>
      <c r="O272" s="47"/>
      <c r="P272" s="224">
        <f>O272*H272</f>
        <v>0</v>
      </c>
      <c r="Q272" s="224">
        <v>0</v>
      </c>
      <c r="R272" s="224">
        <f>Q272*H272</f>
        <v>0</v>
      </c>
      <c r="S272" s="224">
        <v>0</v>
      </c>
      <c r="T272" s="225">
        <f>S272*H272</f>
        <v>0</v>
      </c>
      <c r="AR272" s="24" t="s">
        <v>159</v>
      </c>
      <c r="AT272" s="24" t="s">
        <v>155</v>
      </c>
      <c r="AU272" s="24" t="s">
        <v>85</v>
      </c>
      <c r="AY272" s="24" t="s">
        <v>153</v>
      </c>
      <c r="BE272" s="226">
        <f>IF(N272="základní",J272,0)</f>
        <v>0</v>
      </c>
      <c r="BF272" s="226">
        <f>IF(N272="snížená",J272,0)</f>
        <v>0</v>
      </c>
      <c r="BG272" s="226">
        <f>IF(N272="zákl. přenesená",J272,0)</f>
        <v>0</v>
      </c>
      <c r="BH272" s="226">
        <f>IF(N272="sníž. přenesená",J272,0)</f>
        <v>0</v>
      </c>
      <c r="BI272" s="226">
        <f>IF(N272="nulová",J272,0)</f>
        <v>0</v>
      </c>
      <c r="BJ272" s="24" t="s">
        <v>75</v>
      </c>
      <c r="BK272" s="226">
        <f>ROUND(I272*H272,2)</f>
        <v>0</v>
      </c>
      <c r="BL272" s="24" t="s">
        <v>159</v>
      </c>
      <c r="BM272" s="24" t="s">
        <v>467</v>
      </c>
    </row>
    <row r="273" s="11" customFormat="1">
      <c r="B273" s="227"/>
      <c r="C273" s="228"/>
      <c r="D273" s="229" t="s">
        <v>161</v>
      </c>
      <c r="E273" s="230" t="s">
        <v>21</v>
      </c>
      <c r="F273" s="231" t="s">
        <v>468</v>
      </c>
      <c r="G273" s="228"/>
      <c r="H273" s="232">
        <v>2.3999999999999999</v>
      </c>
      <c r="I273" s="233"/>
      <c r="J273" s="228"/>
      <c r="K273" s="228"/>
      <c r="L273" s="234"/>
      <c r="M273" s="235"/>
      <c r="N273" s="236"/>
      <c r="O273" s="236"/>
      <c r="P273" s="236"/>
      <c r="Q273" s="236"/>
      <c r="R273" s="236"/>
      <c r="S273" s="236"/>
      <c r="T273" s="237"/>
      <c r="AT273" s="238" t="s">
        <v>161</v>
      </c>
      <c r="AU273" s="238" t="s">
        <v>85</v>
      </c>
      <c r="AV273" s="11" t="s">
        <v>85</v>
      </c>
      <c r="AW273" s="11" t="s">
        <v>33</v>
      </c>
      <c r="AX273" s="11" t="s">
        <v>75</v>
      </c>
      <c r="AY273" s="238" t="s">
        <v>153</v>
      </c>
    </row>
    <row r="274" s="1" customFormat="1" ht="16.5" customHeight="1">
      <c r="B274" s="46"/>
      <c r="C274" s="250" t="s">
        <v>469</v>
      </c>
      <c r="D274" s="250" t="s">
        <v>173</v>
      </c>
      <c r="E274" s="251" t="s">
        <v>174</v>
      </c>
      <c r="F274" s="252" t="s">
        <v>175</v>
      </c>
      <c r="G274" s="253" t="s">
        <v>176</v>
      </c>
      <c r="H274" s="254">
        <v>4.7999999999999998</v>
      </c>
      <c r="I274" s="255"/>
      <c r="J274" s="256">
        <f>ROUND(I274*H274,2)</f>
        <v>0</v>
      </c>
      <c r="K274" s="252" t="s">
        <v>158</v>
      </c>
      <c r="L274" s="257"/>
      <c r="M274" s="258" t="s">
        <v>21</v>
      </c>
      <c r="N274" s="259" t="s">
        <v>41</v>
      </c>
      <c r="O274" s="47"/>
      <c r="P274" s="224">
        <f>O274*H274</f>
        <v>0</v>
      </c>
      <c r="Q274" s="224">
        <v>1</v>
      </c>
      <c r="R274" s="224">
        <f>Q274*H274</f>
        <v>4.7999999999999998</v>
      </c>
      <c r="S274" s="224">
        <v>0</v>
      </c>
      <c r="T274" s="225">
        <f>S274*H274</f>
        <v>0</v>
      </c>
      <c r="AR274" s="24" t="s">
        <v>177</v>
      </c>
      <c r="AT274" s="24" t="s">
        <v>173</v>
      </c>
      <c r="AU274" s="24" t="s">
        <v>85</v>
      </c>
      <c r="AY274" s="24" t="s">
        <v>153</v>
      </c>
      <c r="BE274" s="226">
        <f>IF(N274="základní",J274,0)</f>
        <v>0</v>
      </c>
      <c r="BF274" s="226">
        <f>IF(N274="snížená",J274,0)</f>
        <v>0</v>
      </c>
      <c r="BG274" s="226">
        <f>IF(N274="zákl. přenesená",J274,0)</f>
        <v>0</v>
      </c>
      <c r="BH274" s="226">
        <f>IF(N274="sníž. přenesená",J274,0)</f>
        <v>0</v>
      </c>
      <c r="BI274" s="226">
        <f>IF(N274="nulová",J274,0)</f>
        <v>0</v>
      </c>
      <c r="BJ274" s="24" t="s">
        <v>75</v>
      </c>
      <c r="BK274" s="226">
        <f>ROUND(I274*H274,2)</f>
        <v>0</v>
      </c>
      <c r="BL274" s="24" t="s">
        <v>159</v>
      </c>
      <c r="BM274" s="24" t="s">
        <v>470</v>
      </c>
    </row>
    <row r="275" s="1" customFormat="1">
      <c r="B275" s="46"/>
      <c r="C275" s="74"/>
      <c r="D275" s="229" t="s">
        <v>179</v>
      </c>
      <c r="E275" s="74"/>
      <c r="F275" s="260" t="s">
        <v>180</v>
      </c>
      <c r="G275" s="74"/>
      <c r="H275" s="74"/>
      <c r="I275" s="186"/>
      <c r="J275" s="74"/>
      <c r="K275" s="74"/>
      <c r="L275" s="72"/>
      <c r="M275" s="261"/>
      <c r="N275" s="47"/>
      <c r="O275" s="47"/>
      <c r="P275" s="47"/>
      <c r="Q275" s="47"/>
      <c r="R275" s="47"/>
      <c r="S275" s="47"/>
      <c r="T275" s="95"/>
      <c r="AT275" s="24" t="s">
        <v>179</v>
      </c>
      <c r="AU275" s="24" t="s">
        <v>85</v>
      </c>
    </row>
    <row r="276" s="11" customFormat="1">
      <c r="B276" s="227"/>
      <c r="C276" s="228"/>
      <c r="D276" s="229" t="s">
        <v>161</v>
      </c>
      <c r="E276" s="228"/>
      <c r="F276" s="231" t="s">
        <v>471</v>
      </c>
      <c r="G276" s="228"/>
      <c r="H276" s="232">
        <v>4.7999999999999998</v>
      </c>
      <c r="I276" s="233"/>
      <c r="J276" s="228"/>
      <c r="K276" s="228"/>
      <c r="L276" s="234"/>
      <c r="M276" s="235"/>
      <c r="N276" s="236"/>
      <c r="O276" s="236"/>
      <c r="P276" s="236"/>
      <c r="Q276" s="236"/>
      <c r="R276" s="236"/>
      <c r="S276" s="236"/>
      <c r="T276" s="237"/>
      <c r="AT276" s="238" t="s">
        <v>161</v>
      </c>
      <c r="AU276" s="238" t="s">
        <v>85</v>
      </c>
      <c r="AV276" s="11" t="s">
        <v>85</v>
      </c>
      <c r="AW276" s="11" t="s">
        <v>6</v>
      </c>
      <c r="AX276" s="11" t="s">
        <v>75</v>
      </c>
      <c r="AY276" s="238" t="s">
        <v>153</v>
      </c>
    </row>
    <row r="277" s="1" customFormat="1" ht="25.5" customHeight="1">
      <c r="B277" s="46"/>
      <c r="C277" s="215" t="s">
        <v>228</v>
      </c>
      <c r="D277" s="215" t="s">
        <v>155</v>
      </c>
      <c r="E277" s="216" t="s">
        <v>183</v>
      </c>
      <c r="F277" s="217" t="s">
        <v>184</v>
      </c>
      <c r="G277" s="218" t="s">
        <v>83</v>
      </c>
      <c r="H277" s="219">
        <v>2.8799999999999999</v>
      </c>
      <c r="I277" s="220"/>
      <c r="J277" s="221">
        <f>ROUND(I277*H277,2)</f>
        <v>0</v>
      </c>
      <c r="K277" s="217" t="s">
        <v>158</v>
      </c>
      <c r="L277" s="72"/>
      <c r="M277" s="222" t="s">
        <v>21</v>
      </c>
      <c r="N277" s="223" t="s">
        <v>41</v>
      </c>
      <c r="O277" s="47"/>
      <c r="P277" s="224">
        <f>O277*H277</f>
        <v>0</v>
      </c>
      <c r="Q277" s="224">
        <v>0</v>
      </c>
      <c r="R277" s="224">
        <f>Q277*H277</f>
        <v>0</v>
      </c>
      <c r="S277" s="224">
        <v>0</v>
      </c>
      <c r="T277" s="225">
        <f>S277*H277</f>
        <v>0</v>
      </c>
      <c r="AR277" s="24" t="s">
        <v>159</v>
      </c>
      <c r="AT277" s="24" t="s">
        <v>155</v>
      </c>
      <c r="AU277" s="24" t="s">
        <v>85</v>
      </c>
      <c r="AY277" s="24" t="s">
        <v>153</v>
      </c>
      <c r="BE277" s="226">
        <f>IF(N277="základní",J277,0)</f>
        <v>0</v>
      </c>
      <c r="BF277" s="226">
        <f>IF(N277="snížená",J277,0)</f>
        <v>0</v>
      </c>
      <c r="BG277" s="226">
        <f>IF(N277="zákl. přenesená",J277,0)</f>
        <v>0</v>
      </c>
      <c r="BH277" s="226">
        <f>IF(N277="sníž. přenesená",J277,0)</f>
        <v>0</v>
      </c>
      <c r="BI277" s="226">
        <f>IF(N277="nulová",J277,0)</f>
        <v>0</v>
      </c>
      <c r="BJ277" s="24" t="s">
        <v>75</v>
      </c>
      <c r="BK277" s="226">
        <f>ROUND(I277*H277,2)</f>
        <v>0</v>
      </c>
      <c r="BL277" s="24" t="s">
        <v>159</v>
      </c>
      <c r="BM277" s="24" t="s">
        <v>472</v>
      </c>
    </row>
    <row r="278" s="11" customFormat="1">
      <c r="B278" s="227"/>
      <c r="C278" s="228"/>
      <c r="D278" s="229" t="s">
        <v>161</v>
      </c>
      <c r="E278" s="230" t="s">
        <v>21</v>
      </c>
      <c r="F278" s="231" t="s">
        <v>473</v>
      </c>
      <c r="G278" s="228"/>
      <c r="H278" s="232">
        <v>2.8799999999999999</v>
      </c>
      <c r="I278" s="233"/>
      <c r="J278" s="228"/>
      <c r="K278" s="228"/>
      <c r="L278" s="234"/>
      <c r="M278" s="235"/>
      <c r="N278" s="236"/>
      <c r="O278" s="236"/>
      <c r="P278" s="236"/>
      <c r="Q278" s="236"/>
      <c r="R278" s="236"/>
      <c r="S278" s="236"/>
      <c r="T278" s="237"/>
      <c r="AT278" s="238" t="s">
        <v>161</v>
      </c>
      <c r="AU278" s="238" t="s">
        <v>85</v>
      </c>
      <c r="AV278" s="11" t="s">
        <v>85</v>
      </c>
      <c r="AW278" s="11" t="s">
        <v>33</v>
      </c>
      <c r="AX278" s="11" t="s">
        <v>75</v>
      </c>
      <c r="AY278" s="238" t="s">
        <v>153</v>
      </c>
    </row>
    <row r="279" s="1" customFormat="1" ht="38.25" customHeight="1">
      <c r="B279" s="46"/>
      <c r="C279" s="215" t="s">
        <v>474</v>
      </c>
      <c r="D279" s="215" t="s">
        <v>155</v>
      </c>
      <c r="E279" s="216" t="s">
        <v>188</v>
      </c>
      <c r="F279" s="217" t="s">
        <v>189</v>
      </c>
      <c r="G279" s="218" t="s">
        <v>83</v>
      </c>
      <c r="H279" s="219">
        <v>2.8799999999999999</v>
      </c>
      <c r="I279" s="220"/>
      <c r="J279" s="221">
        <f>ROUND(I279*H279,2)</f>
        <v>0</v>
      </c>
      <c r="K279" s="217" t="s">
        <v>158</v>
      </c>
      <c r="L279" s="72"/>
      <c r="M279" s="222" t="s">
        <v>21</v>
      </c>
      <c r="N279" s="223" t="s">
        <v>41</v>
      </c>
      <c r="O279" s="47"/>
      <c r="P279" s="224">
        <f>O279*H279</f>
        <v>0</v>
      </c>
      <c r="Q279" s="224">
        <v>0</v>
      </c>
      <c r="R279" s="224">
        <f>Q279*H279</f>
        <v>0</v>
      </c>
      <c r="S279" s="224">
        <v>0</v>
      </c>
      <c r="T279" s="225">
        <f>S279*H279</f>
        <v>0</v>
      </c>
      <c r="AR279" s="24" t="s">
        <v>159</v>
      </c>
      <c r="AT279" s="24" t="s">
        <v>155</v>
      </c>
      <c r="AU279" s="24" t="s">
        <v>85</v>
      </c>
      <c r="AY279" s="24" t="s">
        <v>153</v>
      </c>
      <c r="BE279" s="226">
        <f>IF(N279="základní",J279,0)</f>
        <v>0</v>
      </c>
      <c r="BF279" s="226">
        <f>IF(N279="snížená",J279,0)</f>
        <v>0</v>
      </c>
      <c r="BG279" s="226">
        <f>IF(N279="zákl. přenesená",J279,0)</f>
        <v>0</v>
      </c>
      <c r="BH279" s="226">
        <f>IF(N279="sníž. přenesená",J279,0)</f>
        <v>0</v>
      </c>
      <c r="BI279" s="226">
        <f>IF(N279="nulová",J279,0)</f>
        <v>0</v>
      </c>
      <c r="BJ279" s="24" t="s">
        <v>75</v>
      </c>
      <c r="BK279" s="226">
        <f>ROUND(I279*H279,2)</f>
        <v>0</v>
      </c>
      <c r="BL279" s="24" t="s">
        <v>159</v>
      </c>
      <c r="BM279" s="24" t="s">
        <v>475</v>
      </c>
    </row>
    <row r="280" s="11" customFormat="1">
      <c r="B280" s="227"/>
      <c r="C280" s="228"/>
      <c r="D280" s="229" t="s">
        <v>161</v>
      </c>
      <c r="E280" s="230" t="s">
        <v>21</v>
      </c>
      <c r="F280" s="231" t="s">
        <v>476</v>
      </c>
      <c r="G280" s="228"/>
      <c r="H280" s="232">
        <v>2.8799999999999999</v>
      </c>
      <c r="I280" s="233"/>
      <c r="J280" s="228"/>
      <c r="K280" s="228"/>
      <c r="L280" s="234"/>
      <c r="M280" s="235"/>
      <c r="N280" s="236"/>
      <c r="O280" s="236"/>
      <c r="P280" s="236"/>
      <c r="Q280" s="236"/>
      <c r="R280" s="236"/>
      <c r="S280" s="236"/>
      <c r="T280" s="237"/>
      <c r="AT280" s="238" t="s">
        <v>161</v>
      </c>
      <c r="AU280" s="238" t="s">
        <v>85</v>
      </c>
      <c r="AV280" s="11" t="s">
        <v>85</v>
      </c>
      <c r="AW280" s="11" t="s">
        <v>33</v>
      </c>
      <c r="AX280" s="11" t="s">
        <v>75</v>
      </c>
      <c r="AY280" s="238" t="s">
        <v>153</v>
      </c>
    </row>
    <row r="281" s="1" customFormat="1" ht="38.25" customHeight="1">
      <c r="B281" s="46"/>
      <c r="C281" s="215" t="s">
        <v>282</v>
      </c>
      <c r="D281" s="215" t="s">
        <v>155</v>
      </c>
      <c r="E281" s="216" t="s">
        <v>193</v>
      </c>
      <c r="F281" s="217" t="s">
        <v>194</v>
      </c>
      <c r="G281" s="218" t="s">
        <v>83</v>
      </c>
      <c r="H281" s="219">
        <v>5.7599999999999998</v>
      </c>
      <c r="I281" s="220"/>
      <c r="J281" s="221">
        <f>ROUND(I281*H281,2)</f>
        <v>0</v>
      </c>
      <c r="K281" s="217" t="s">
        <v>158</v>
      </c>
      <c r="L281" s="72"/>
      <c r="M281" s="222" t="s">
        <v>21</v>
      </c>
      <c r="N281" s="223" t="s">
        <v>41</v>
      </c>
      <c r="O281" s="47"/>
      <c r="P281" s="224">
        <f>O281*H281</f>
        <v>0</v>
      </c>
      <c r="Q281" s="224">
        <v>0</v>
      </c>
      <c r="R281" s="224">
        <f>Q281*H281</f>
        <v>0</v>
      </c>
      <c r="S281" s="224">
        <v>0</v>
      </c>
      <c r="T281" s="225">
        <f>S281*H281</f>
        <v>0</v>
      </c>
      <c r="AR281" s="24" t="s">
        <v>159</v>
      </c>
      <c r="AT281" s="24" t="s">
        <v>155</v>
      </c>
      <c r="AU281" s="24" t="s">
        <v>85</v>
      </c>
      <c r="AY281" s="24" t="s">
        <v>153</v>
      </c>
      <c r="BE281" s="226">
        <f>IF(N281="základní",J281,0)</f>
        <v>0</v>
      </c>
      <c r="BF281" s="226">
        <f>IF(N281="snížená",J281,0)</f>
        <v>0</v>
      </c>
      <c r="BG281" s="226">
        <f>IF(N281="zákl. přenesená",J281,0)</f>
        <v>0</v>
      </c>
      <c r="BH281" s="226">
        <f>IF(N281="sníž. přenesená",J281,0)</f>
        <v>0</v>
      </c>
      <c r="BI281" s="226">
        <f>IF(N281="nulová",J281,0)</f>
        <v>0</v>
      </c>
      <c r="BJ281" s="24" t="s">
        <v>75</v>
      </c>
      <c r="BK281" s="226">
        <f>ROUND(I281*H281,2)</f>
        <v>0</v>
      </c>
      <c r="BL281" s="24" t="s">
        <v>159</v>
      </c>
      <c r="BM281" s="24" t="s">
        <v>477</v>
      </c>
    </row>
    <row r="282" s="11" customFormat="1">
      <c r="B282" s="227"/>
      <c r="C282" s="228"/>
      <c r="D282" s="229" t="s">
        <v>161</v>
      </c>
      <c r="E282" s="228"/>
      <c r="F282" s="231" t="s">
        <v>478</v>
      </c>
      <c r="G282" s="228"/>
      <c r="H282" s="232">
        <v>5.7599999999999998</v>
      </c>
      <c r="I282" s="233"/>
      <c r="J282" s="228"/>
      <c r="K282" s="228"/>
      <c r="L282" s="234"/>
      <c r="M282" s="235"/>
      <c r="N282" s="236"/>
      <c r="O282" s="236"/>
      <c r="P282" s="236"/>
      <c r="Q282" s="236"/>
      <c r="R282" s="236"/>
      <c r="S282" s="236"/>
      <c r="T282" s="237"/>
      <c r="AT282" s="238" t="s">
        <v>161</v>
      </c>
      <c r="AU282" s="238" t="s">
        <v>85</v>
      </c>
      <c r="AV282" s="11" t="s">
        <v>85</v>
      </c>
      <c r="AW282" s="11" t="s">
        <v>6</v>
      </c>
      <c r="AX282" s="11" t="s">
        <v>75</v>
      </c>
      <c r="AY282" s="238" t="s">
        <v>153</v>
      </c>
    </row>
    <row r="283" s="1" customFormat="1" ht="38.25" customHeight="1">
      <c r="B283" s="46"/>
      <c r="C283" s="215" t="s">
        <v>479</v>
      </c>
      <c r="D283" s="215" t="s">
        <v>155</v>
      </c>
      <c r="E283" s="216" t="s">
        <v>197</v>
      </c>
      <c r="F283" s="217" t="s">
        <v>198</v>
      </c>
      <c r="G283" s="218" t="s">
        <v>83</v>
      </c>
      <c r="H283" s="219">
        <v>2.8799999999999999</v>
      </c>
      <c r="I283" s="220"/>
      <c r="J283" s="221">
        <f>ROUND(I283*H283,2)</f>
        <v>0</v>
      </c>
      <c r="K283" s="217" t="s">
        <v>158</v>
      </c>
      <c r="L283" s="72"/>
      <c r="M283" s="222" t="s">
        <v>21</v>
      </c>
      <c r="N283" s="223" t="s">
        <v>41</v>
      </c>
      <c r="O283" s="47"/>
      <c r="P283" s="224">
        <f>O283*H283</f>
        <v>0</v>
      </c>
      <c r="Q283" s="224">
        <v>0</v>
      </c>
      <c r="R283" s="224">
        <f>Q283*H283</f>
        <v>0</v>
      </c>
      <c r="S283" s="224">
        <v>0</v>
      </c>
      <c r="T283" s="225">
        <f>S283*H283</f>
        <v>0</v>
      </c>
      <c r="AR283" s="24" t="s">
        <v>159</v>
      </c>
      <c r="AT283" s="24" t="s">
        <v>155</v>
      </c>
      <c r="AU283" s="24" t="s">
        <v>85</v>
      </c>
      <c r="AY283" s="24" t="s">
        <v>153</v>
      </c>
      <c r="BE283" s="226">
        <f>IF(N283="základní",J283,0)</f>
        <v>0</v>
      </c>
      <c r="BF283" s="226">
        <f>IF(N283="snížená",J283,0)</f>
        <v>0</v>
      </c>
      <c r="BG283" s="226">
        <f>IF(N283="zákl. přenesená",J283,0)</f>
        <v>0</v>
      </c>
      <c r="BH283" s="226">
        <f>IF(N283="sníž. přenesená",J283,0)</f>
        <v>0</v>
      </c>
      <c r="BI283" s="226">
        <f>IF(N283="nulová",J283,0)</f>
        <v>0</v>
      </c>
      <c r="BJ283" s="24" t="s">
        <v>75</v>
      </c>
      <c r="BK283" s="226">
        <f>ROUND(I283*H283,2)</f>
        <v>0</v>
      </c>
      <c r="BL283" s="24" t="s">
        <v>159</v>
      </c>
      <c r="BM283" s="24" t="s">
        <v>480</v>
      </c>
    </row>
    <row r="284" s="1" customFormat="1" ht="51" customHeight="1">
      <c r="B284" s="46"/>
      <c r="C284" s="215" t="s">
        <v>481</v>
      </c>
      <c r="D284" s="215" t="s">
        <v>155</v>
      </c>
      <c r="E284" s="216" t="s">
        <v>201</v>
      </c>
      <c r="F284" s="217" t="s">
        <v>202</v>
      </c>
      <c r="G284" s="218" t="s">
        <v>83</v>
      </c>
      <c r="H284" s="219">
        <v>14.4</v>
      </c>
      <c r="I284" s="220"/>
      <c r="J284" s="221">
        <f>ROUND(I284*H284,2)</f>
        <v>0</v>
      </c>
      <c r="K284" s="217" t="s">
        <v>158</v>
      </c>
      <c r="L284" s="72"/>
      <c r="M284" s="222" t="s">
        <v>21</v>
      </c>
      <c r="N284" s="223" t="s">
        <v>41</v>
      </c>
      <c r="O284" s="47"/>
      <c r="P284" s="224">
        <f>O284*H284</f>
        <v>0</v>
      </c>
      <c r="Q284" s="224">
        <v>0</v>
      </c>
      <c r="R284" s="224">
        <f>Q284*H284</f>
        <v>0</v>
      </c>
      <c r="S284" s="224">
        <v>0</v>
      </c>
      <c r="T284" s="225">
        <f>S284*H284</f>
        <v>0</v>
      </c>
      <c r="AR284" s="24" t="s">
        <v>159</v>
      </c>
      <c r="AT284" s="24" t="s">
        <v>155</v>
      </c>
      <c r="AU284" s="24" t="s">
        <v>85</v>
      </c>
      <c r="AY284" s="24" t="s">
        <v>153</v>
      </c>
      <c r="BE284" s="226">
        <f>IF(N284="základní",J284,0)</f>
        <v>0</v>
      </c>
      <c r="BF284" s="226">
        <f>IF(N284="snížená",J284,0)</f>
        <v>0</v>
      </c>
      <c r="BG284" s="226">
        <f>IF(N284="zákl. přenesená",J284,0)</f>
        <v>0</v>
      </c>
      <c r="BH284" s="226">
        <f>IF(N284="sníž. přenesená",J284,0)</f>
        <v>0</v>
      </c>
      <c r="BI284" s="226">
        <f>IF(N284="nulová",J284,0)</f>
        <v>0</v>
      </c>
      <c r="BJ284" s="24" t="s">
        <v>75</v>
      </c>
      <c r="BK284" s="226">
        <f>ROUND(I284*H284,2)</f>
        <v>0</v>
      </c>
      <c r="BL284" s="24" t="s">
        <v>159</v>
      </c>
      <c r="BM284" s="24" t="s">
        <v>482</v>
      </c>
    </row>
    <row r="285" s="11" customFormat="1">
      <c r="B285" s="227"/>
      <c r="C285" s="228"/>
      <c r="D285" s="229" t="s">
        <v>161</v>
      </c>
      <c r="E285" s="228"/>
      <c r="F285" s="231" t="s">
        <v>483</v>
      </c>
      <c r="G285" s="228"/>
      <c r="H285" s="232">
        <v>14.4</v>
      </c>
      <c r="I285" s="233"/>
      <c r="J285" s="228"/>
      <c r="K285" s="228"/>
      <c r="L285" s="234"/>
      <c r="M285" s="235"/>
      <c r="N285" s="236"/>
      <c r="O285" s="236"/>
      <c r="P285" s="236"/>
      <c r="Q285" s="236"/>
      <c r="R285" s="236"/>
      <c r="S285" s="236"/>
      <c r="T285" s="237"/>
      <c r="AT285" s="238" t="s">
        <v>161</v>
      </c>
      <c r="AU285" s="238" t="s">
        <v>85</v>
      </c>
      <c r="AV285" s="11" t="s">
        <v>85</v>
      </c>
      <c r="AW285" s="11" t="s">
        <v>6</v>
      </c>
      <c r="AX285" s="11" t="s">
        <v>75</v>
      </c>
      <c r="AY285" s="238" t="s">
        <v>153</v>
      </c>
    </row>
    <row r="286" s="1" customFormat="1" ht="16.5" customHeight="1">
      <c r="B286" s="46"/>
      <c r="C286" s="215" t="s">
        <v>484</v>
      </c>
      <c r="D286" s="215" t="s">
        <v>155</v>
      </c>
      <c r="E286" s="216" t="s">
        <v>205</v>
      </c>
      <c r="F286" s="217" t="s">
        <v>206</v>
      </c>
      <c r="G286" s="218" t="s">
        <v>83</v>
      </c>
      <c r="H286" s="219">
        <v>2.8799999999999999</v>
      </c>
      <c r="I286" s="220"/>
      <c r="J286" s="221">
        <f>ROUND(I286*H286,2)</f>
        <v>0</v>
      </c>
      <c r="K286" s="217" t="s">
        <v>158</v>
      </c>
      <c r="L286" s="72"/>
      <c r="M286" s="222" t="s">
        <v>21</v>
      </c>
      <c r="N286" s="223" t="s">
        <v>41</v>
      </c>
      <c r="O286" s="47"/>
      <c r="P286" s="224">
        <f>O286*H286</f>
        <v>0</v>
      </c>
      <c r="Q286" s="224">
        <v>0</v>
      </c>
      <c r="R286" s="224">
        <f>Q286*H286</f>
        <v>0</v>
      </c>
      <c r="S286" s="224">
        <v>0</v>
      </c>
      <c r="T286" s="225">
        <f>S286*H286</f>
        <v>0</v>
      </c>
      <c r="AR286" s="24" t="s">
        <v>159</v>
      </c>
      <c r="AT286" s="24" t="s">
        <v>155</v>
      </c>
      <c r="AU286" s="24" t="s">
        <v>85</v>
      </c>
      <c r="AY286" s="24" t="s">
        <v>153</v>
      </c>
      <c r="BE286" s="226">
        <f>IF(N286="základní",J286,0)</f>
        <v>0</v>
      </c>
      <c r="BF286" s="226">
        <f>IF(N286="snížená",J286,0)</f>
        <v>0</v>
      </c>
      <c r="BG286" s="226">
        <f>IF(N286="zákl. přenesená",J286,0)</f>
        <v>0</v>
      </c>
      <c r="BH286" s="226">
        <f>IF(N286="sníž. přenesená",J286,0)</f>
        <v>0</v>
      </c>
      <c r="BI286" s="226">
        <f>IF(N286="nulová",J286,0)</f>
        <v>0</v>
      </c>
      <c r="BJ286" s="24" t="s">
        <v>75</v>
      </c>
      <c r="BK286" s="226">
        <f>ROUND(I286*H286,2)</f>
        <v>0</v>
      </c>
      <c r="BL286" s="24" t="s">
        <v>159</v>
      </c>
      <c r="BM286" s="24" t="s">
        <v>485</v>
      </c>
    </row>
    <row r="287" s="1" customFormat="1" ht="25.5" customHeight="1">
      <c r="B287" s="46"/>
      <c r="C287" s="215" t="s">
        <v>486</v>
      </c>
      <c r="D287" s="215" t="s">
        <v>155</v>
      </c>
      <c r="E287" s="216" t="s">
        <v>209</v>
      </c>
      <c r="F287" s="217" t="s">
        <v>210</v>
      </c>
      <c r="G287" s="218" t="s">
        <v>176</v>
      </c>
      <c r="H287" s="219">
        <v>5.1840000000000002</v>
      </c>
      <c r="I287" s="220"/>
      <c r="J287" s="221">
        <f>ROUND(I287*H287,2)</f>
        <v>0</v>
      </c>
      <c r="K287" s="217" t="s">
        <v>158</v>
      </c>
      <c r="L287" s="72"/>
      <c r="M287" s="222" t="s">
        <v>21</v>
      </c>
      <c r="N287" s="223" t="s">
        <v>41</v>
      </c>
      <c r="O287" s="47"/>
      <c r="P287" s="224">
        <f>O287*H287</f>
        <v>0</v>
      </c>
      <c r="Q287" s="224">
        <v>0</v>
      </c>
      <c r="R287" s="224">
        <f>Q287*H287</f>
        <v>0</v>
      </c>
      <c r="S287" s="224">
        <v>0</v>
      </c>
      <c r="T287" s="225">
        <f>S287*H287</f>
        <v>0</v>
      </c>
      <c r="AR287" s="24" t="s">
        <v>159</v>
      </c>
      <c r="AT287" s="24" t="s">
        <v>155</v>
      </c>
      <c r="AU287" s="24" t="s">
        <v>85</v>
      </c>
      <c r="AY287" s="24" t="s">
        <v>153</v>
      </c>
      <c r="BE287" s="226">
        <f>IF(N287="základní",J287,0)</f>
        <v>0</v>
      </c>
      <c r="BF287" s="226">
        <f>IF(N287="snížená",J287,0)</f>
        <v>0</v>
      </c>
      <c r="BG287" s="226">
        <f>IF(N287="zákl. přenesená",J287,0)</f>
        <v>0</v>
      </c>
      <c r="BH287" s="226">
        <f>IF(N287="sníž. přenesená",J287,0)</f>
        <v>0</v>
      </c>
      <c r="BI287" s="226">
        <f>IF(N287="nulová",J287,0)</f>
        <v>0</v>
      </c>
      <c r="BJ287" s="24" t="s">
        <v>75</v>
      </c>
      <c r="BK287" s="226">
        <f>ROUND(I287*H287,2)</f>
        <v>0</v>
      </c>
      <c r="BL287" s="24" t="s">
        <v>159</v>
      </c>
      <c r="BM287" s="24" t="s">
        <v>487</v>
      </c>
    </row>
    <row r="288" s="11" customFormat="1">
      <c r="B288" s="227"/>
      <c r="C288" s="228"/>
      <c r="D288" s="229" t="s">
        <v>161</v>
      </c>
      <c r="E288" s="228"/>
      <c r="F288" s="231" t="s">
        <v>488</v>
      </c>
      <c r="G288" s="228"/>
      <c r="H288" s="232">
        <v>5.1840000000000002</v>
      </c>
      <c r="I288" s="233"/>
      <c r="J288" s="228"/>
      <c r="K288" s="228"/>
      <c r="L288" s="234"/>
      <c r="M288" s="235"/>
      <c r="N288" s="236"/>
      <c r="O288" s="236"/>
      <c r="P288" s="236"/>
      <c r="Q288" s="236"/>
      <c r="R288" s="236"/>
      <c r="S288" s="236"/>
      <c r="T288" s="237"/>
      <c r="AT288" s="238" t="s">
        <v>161</v>
      </c>
      <c r="AU288" s="238" t="s">
        <v>85</v>
      </c>
      <c r="AV288" s="11" t="s">
        <v>85</v>
      </c>
      <c r="AW288" s="11" t="s">
        <v>6</v>
      </c>
      <c r="AX288" s="11" t="s">
        <v>75</v>
      </c>
      <c r="AY288" s="238" t="s">
        <v>153</v>
      </c>
    </row>
    <row r="289" s="1" customFormat="1" ht="25.5" customHeight="1">
      <c r="B289" s="46"/>
      <c r="C289" s="215" t="s">
        <v>489</v>
      </c>
      <c r="D289" s="215" t="s">
        <v>155</v>
      </c>
      <c r="E289" s="216" t="s">
        <v>285</v>
      </c>
      <c r="F289" s="217" t="s">
        <v>286</v>
      </c>
      <c r="G289" s="218" t="s">
        <v>83</v>
      </c>
      <c r="H289" s="219">
        <v>1.3600000000000001</v>
      </c>
      <c r="I289" s="220"/>
      <c r="J289" s="221">
        <f>ROUND(I289*H289,2)</f>
        <v>0</v>
      </c>
      <c r="K289" s="217" t="s">
        <v>158</v>
      </c>
      <c r="L289" s="72"/>
      <c r="M289" s="222" t="s">
        <v>21</v>
      </c>
      <c r="N289" s="223" t="s">
        <v>41</v>
      </c>
      <c r="O289" s="47"/>
      <c r="P289" s="224">
        <f>O289*H289</f>
        <v>0</v>
      </c>
      <c r="Q289" s="224">
        <v>2.2563399999999998</v>
      </c>
      <c r="R289" s="224">
        <f>Q289*H289</f>
        <v>3.0686223999999998</v>
      </c>
      <c r="S289" s="224">
        <v>0</v>
      </c>
      <c r="T289" s="225">
        <f>S289*H289</f>
        <v>0</v>
      </c>
      <c r="AR289" s="24" t="s">
        <v>159</v>
      </c>
      <c r="AT289" s="24" t="s">
        <v>155</v>
      </c>
      <c r="AU289" s="24" t="s">
        <v>85</v>
      </c>
      <c r="AY289" s="24" t="s">
        <v>153</v>
      </c>
      <c r="BE289" s="226">
        <f>IF(N289="základní",J289,0)</f>
        <v>0</v>
      </c>
      <c r="BF289" s="226">
        <f>IF(N289="snížená",J289,0)</f>
        <v>0</v>
      </c>
      <c r="BG289" s="226">
        <f>IF(N289="zákl. přenesená",J289,0)</f>
        <v>0</v>
      </c>
      <c r="BH289" s="226">
        <f>IF(N289="sníž. přenesená",J289,0)</f>
        <v>0</v>
      </c>
      <c r="BI289" s="226">
        <f>IF(N289="nulová",J289,0)</f>
        <v>0</v>
      </c>
      <c r="BJ289" s="24" t="s">
        <v>75</v>
      </c>
      <c r="BK289" s="226">
        <f>ROUND(I289*H289,2)</f>
        <v>0</v>
      </c>
      <c r="BL289" s="24" t="s">
        <v>159</v>
      </c>
      <c r="BM289" s="24" t="s">
        <v>490</v>
      </c>
    </row>
    <row r="290" s="11" customFormat="1">
      <c r="B290" s="227"/>
      <c r="C290" s="228"/>
      <c r="D290" s="229" t="s">
        <v>161</v>
      </c>
      <c r="E290" s="230" t="s">
        <v>21</v>
      </c>
      <c r="F290" s="231" t="s">
        <v>491</v>
      </c>
      <c r="G290" s="228"/>
      <c r="H290" s="232">
        <v>0.71999999999999997</v>
      </c>
      <c r="I290" s="233"/>
      <c r="J290" s="228"/>
      <c r="K290" s="228"/>
      <c r="L290" s="234"/>
      <c r="M290" s="235"/>
      <c r="N290" s="236"/>
      <c r="O290" s="236"/>
      <c r="P290" s="236"/>
      <c r="Q290" s="236"/>
      <c r="R290" s="236"/>
      <c r="S290" s="236"/>
      <c r="T290" s="237"/>
      <c r="AT290" s="238" t="s">
        <v>161</v>
      </c>
      <c r="AU290" s="238" t="s">
        <v>85</v>
      </c>
      <c r="AV290" s="11" t="s">
        <v>85</v>
      </c>
      <c r="AW290" s="11" t="s">
        <v>33</v>
      </c>
      <c r="AX290" s="11" t="s">
        <v>70</v>
      </c>
      <c r="AY290" s="238" t="s">
        <v>153</v>
      </c>
    </row>
    <row r="291" s="11" customFormat="1">
      <c r="B291" s="227"/>
      <c r="C291" s="228"/>
      <c r="D291" s="229" t="s">
        <v>161</v>
      </c>
      <c r="E291" s="230" t="s">
        <v>21</v>
      </c>
      <c r="F291" s="231" t="s">
        <v>492</v>
      </c>
      <c r="G291" s="228"/>
      <c r="H291" s="232">
        <v>0.64000000000000001</v>
      </c>
      <c r="I291" s="233"/>
      <c r="J291" s="228"/>
      <c r="K291" s="228"/>
      <c r="L291" s="234"/>
      <c r="M291" s="235"/>
      <c r="N291" s="236"/>
      <c r="O291" s="236"/>
      <c r="P291" s="236"/>
      <c r="Q291" s="236"/>
      <c r="R291" s="236"/>
      <c r="S291" s="236"/>
      <c r="T291" s="237"/>
      <c r="AT291" s="238" t="s">
        <v>161</v>
      </c>
      <c r="AU291" s="238" t="s">
        <v>85</v>
      </c>
      <c r="AV291" s="11" t="s">
        <v>85</v>
      </c>
      <c r="AW291" s="11" t="s">
        <v>33</v>
      </c>
      <c r="AX291" s="11" t="s">
        <v>70</v>
      </c>
      <c r="AY291" s="238" t="s">
        <v>153</v>
      </c>
    </row>
    <row r="292" s="14" customFormat="1">
      <c r="B292" s="272"/>
      <c r="C292" s="273"/>
      <c r="D292" s="229" t="s">
        <v>161</v>
      </c>
      <c r="E292" s="274" t="s">
        <v>21</v>
      </c>
      <c r="F292" s="275" t="s">
        <v>227</v>
      </c>
      <c r="G292" s="273"/>
      <c r="H292" s="276">
        <v>1.3600000000000001</v>
      </c>
      <c r="I292" s="277"/>
      <c r="J292" s="273"/>
      <c r="K292" s="273"/>
      <c r="L292" s="278"/>
      <c r="M292" s="279"/>
      <c r="N292" s="280"/>
      <c r="O292" s="280"/>
      <c r="P292" s="280"/>
      <c r="Q292" s="280"/>
      <c r="R292" s="280"/>
      <c r="S292" s="280"/>
      <c r="T292" s="281"/>
      <c r="AT292" s="282" t="s">
        <v>161</v>
      </c>
      <c r="AU292" s="282" t="s">
        <v>85</v>
      </c>
      <c r="AV292" s="14" t="s">
        <v>159</v>
      </c>
      <c r="AW292" s="14" t="s">
        <v>33</v>
      </c>
      <c r="AX292" s="14" t="s">
        <v>75</v>
      </c>
      <c r="AY292" s="282" t="s">
        <v>153</v>
      </c>
    </row>
    <row r="293" s="1" customFormat="1" ht="25.5" customHeight="1">
      <c r="B293" s="46"/>
      <c r="C293" s="215" t="s">
        <v>493</v>
      </c>
      <c r="D293" s="215" t="s">
        <v>155</v>
      </c>
      <c r="E293" s="216" t="s">
        <v>494</v>
      </c>
      <c r="F293" s="217" t="s">
        <v>495</v>
      </c>
      <c r="G293" s="218" t="s">
        <v>176</v>
      </c>
      <c r="H293" s="219">
        <v>3.2370000000000001</v>
      </c>
      <c r="I293" s="220"/>
      <c r="J293" s="221">
        <f>ROUND(I293*H293,2)</f>
        <v>0</v>
      </c>
      <c r="K293" s="217" t="s">
        <v>158</v>
      </c>
      <c r="L293" s="72"/>
      <c r="M293" s="222" t="s">
        <v>21</v>
      </c>
      <c r="N293" s="223" t="s">
        <v>41</v>
      </c>
      <c r="O293" s="47"/>
      <c r="P293" s="224">
        <f>O293*H293</f>
        <v>0</v>
      </c>
      <c r="Q293" s="224">
        <v>0</v>
      </c>
      <c r="R293" s="224">
        <f>Q293*H293</f>
        <v>0</v>
      </c>
      <c r="S293" s="224">
        <v>0</v>
      </c>
      <c r="T293" s="225">
        <f>S293*H293</f>
        <v>0</v>
      </c>
      <c r="AR293" s="24" t="s">
        <v>159</v>
      </c>
      <c r="AT293" s="24" t="s">
        <v>155</v>
      </c>
      <c r="AU293" s="24" t="s">
        <v>85</v>
      </c>
      <c r="AY293" s="24" t="s">
        <v>153</v>
      </c>
      <c r="BE293" s="226">
        <f>IF(N293="základní",J293,0)</f>
        <v>0</v>
      </c>
      <c r="BF293" s="226">
        <f>IF(N293="snížená",J293,0)</f>
        <v>0</v>
      </c>
      <c r="BG293" s="226">
        <f>IF(N293="zákl. přenesená",J293,0)</f>
        <v>0</v>
      </c>
      <c r="BH293" s="226">
        <f>IF(N293="sníž. přenesená",J293,0)</f>
        <v>0</v>
      </c>
      <c r="BI293" s="226">
        <f>IF(N293="nulová",J293,0)</f>
        <v>0</v>
      </c>
      <c r="BJ293" s="24" t="s">
        <v>75</v>
      </c>
      <c r="BK293" s="226">
        <f>ROUND(I293*H293,2)</f>
        <v>0</v>
      </c>
      <c r="BL293" s="24" t="s">
        <v>159</v>
      </c>
      <c r="BM293" s="24" t="s">
        <v>496</v>
      </c>
    </row>
    <row r="294" s="1" customFormat="1" ht="25.5" customHeight="1">
      <c r="B294" s="46"/>
      <c r="C294" s="215" t="s">
        <v>497</v>
      </c>
      <c r="D294" s="215" t="s">
        <v>155</v>
      </c>
      <c r="E294" s="216" t="s">
        <v>498</v>
      </c>
      <c r="F294" s="217" t="s">
        <v>499</v>
      </c>
      <c r="G294" s="218" t="s">
        <v>176</v>
      </c>
      <c r="H294" s="219">
        <v>3.2370000000000001</v>
      </c>
      <c r="I294" s="220"/>
      <c r="J294" s="221">
        <f>ROUND(I294*H294,2)</f>
        <v>0</v>
      </c>
      <c r="K294" s="217" t="s">
        <v>158</v>
      </c>
      <c r="L294" s="72"/>
      <c r="M294" s="222" t="s">
        <v>21</v>
      </c>
      <c r="N294" s="223" t="s">
        <v>41</v>
      </c>
      <c r="O294" s="47"/>
      <c r="P294" s="224">
        <f>O294*H294</f>
        <v>0</v>
      </c>
      <c r="Q294" s="224">
        <v>0</v>
      </c>
      <c r="R294" s="224">
        <f>Q294*H294</f>
        <v>0</v>
      </c>
      <c r="S294" s="224">
        <v>0</v>
      </c>
      <c r="T294" s="225">
        <f>S294*H294</f>
        <v>0</v>
      </c>
      <c r="AR294" s="24" t="s">
        <v>159</v>
      </c>
      <c r="AT294" s="24" t="s">
        <v>155</v>
      </c>
      <c r="AU294" s="24" t="s">
        <v>85</v>
      </c>
      <c r="AY294" s="24" t="s">
        <v>153</v>
      </c>
      <c r="BE294" s="226">
        <f>IF(N294="základní",J294,0)</f>
        <v>0</v>
      </c>
      <c r="BF294" s="226">
        <f>IF(N294="snížená",J294,0)</f>
        <v>0</v>
      </c>
      <c r="BG294" s="226">
        <f>IF(N294="zákl. přenesená",J294,0)</f>
        <v>0</v>
      </c>
      <c r="BH294" s="226">
        <f>IF(N294="sníž. přenesená",J294,0)</f>
        <v>0</v>
      </c>
      <c r="BI294" s="226">
        <f>IF(N294="nulová",J294,0)</f>
        <v>0</v>
      </c>
      <c r="BJ294" s="24" t="s">
        <v>75</v>
      </c>
      <c r="BK294" s="226">
        <f>ROUND(I294*H294,2)</f>
        <v>0</v>
      </c>
      <c r="BL294" s="24" t="s">
        <v>159</v>
      </c>
      <c r="BM294" s="24" t="s">
        <v>500</v>
      </c>
    </row>
    <row r="295" s="1" customFormat="1" ht="25.5" customHeight="1">
      <c r="B295" s="46"/>
      <c r="C295" s="215" t="s">
        <v>501</v>
      </c>
      <c r="D295" s="215" t="s">
        <v>155</v>
      </c>
      <c r="E295" s="216" t="s">
        <v>502</v>
      </c>
      <c r="F295" s="217" t="s">
        <v>503</v>
      </c>
      <c r="G295" s="218" t="s">
        <v>176</v>
      </c>
      <c r="H295" s="219">
        <v>45.317999999999998</v>
      </c>
      <c r="I295" s="220"/>
      <c r="J295" s="221">
        <f>ROUND(I295*H295,2)</f>
        <v>0</v>
      </c>
      <c r="K295" s="217" t="s">
        <v>158</v>
      </c>
      <c r="L295" s="72"/>
      <c r="M295" s="222" t="s">
        <v>21</v>
      </c>
      <c r="N295" s="223" t="s">
        <v>41</v>
      </c>
      <c r="O295" s="47"/>
      <c r="P295" s="224">
        <f>O295*H295</f>
        <v>0</v>
      </c>
      <c r="Q295" s="224">
        <v>0</v>
      </c>
      <c r="R295" s="224">
        <f>Q295*H295</f>
        <v>0</v>
      </c>
      <c r="S295" s="224">
        <v>0</v>
      </c>
      <c r="T295" s="225">
        <f>S295*H295</f>
        <v>0</v>
      </c>
      <c r="AR295" s="24" t="s">
        <v>159</v>
      </c>
      <c r="AT295" s="24" t="s">
        <v>155</v>
      </c>
      <c r="AU295" s="24" t="s">
        <v>85</v>
      </c>
      <c r="AY295" s="24" t="s">
        <v>153</v>
      </c>
      <c r="BE295" s="226">
        <f>IF(N295="základní",J295,0)</f>
        <v>0</v>
      </c>
      <c r="BF295" s="226">
        <f>IF(N295="snížená",J295,0)</f>
        <v>0</v>
      </c>
      <c r="BG295" s="226">
        <f>IF(N295="zákl. přenesená",J295,0)</f>
        <v>0</v>
      </c>
      <c r="BH295" s="226">
        <f>IF(N295="sníž. přenesená",J295,0)</f>
        <v>0</v>
      </c>
      <c r="BI295" s="226">
        <f>IF(N295="nulová",J295,0)</f>
        <v>0</v>
      </c>
      <c r="BJ295" s="24" t="s">
        <v>75</v>
      </c>
      <c r="BK295" s="226">
        <f>ROUND(I295*H295,2)</f>
        <v>0</v>
      </c>
      <c r="BL295" s="24" t="s">
        <v>159</v>
      </c>
      <c r="BM295" s="24" t="s">
        <v>504</v>
      </c>
    </row>
    <row r="296" s="11" customFormat="1">
      <c r="B296" s="227"/>
      <c r="C296" s="228"/>
      <c r="D296" s="229" t="s">
        <v>161</v>
      </c>
      <c r="E296" s="228"/>
      <c r="F296" s="231" t="s">
        <v>505</v>
      </c>
      <c r="G296" s="228"/>
      <c r="H296" s="232">
        <v>45.317999999999998</v>
      </c>
      <c r="I296" s="233"/>
      <c r="J296" s="228"/>
      <c r="K296" s="228"/>
      <c r="L296" s="234"/>
      <c r="M296" s="235"/>
      <c r="N296" s="236"/>
      <c r="O296" s="236"/>
      <c r="P296" s="236"/>
      <c r="Q296" s="236"/>
      <c r="R296" s="236"/>
      <c r="S296" s="236"/>
      <c r="T296" s="237"/>
      <c r="AT296" s="238" t="s">
        <v>161</v>
      </c>
      <c r="AU296" s="238" t="s">
        <v>85</v>
      </c>
      <c r="AV296" s="11" t="s">
        <v>85</v>
      </c>
      <c r="AW296" s="11" t="s">
        <v>6</v>
      </c>
      <c r="AX296" s="11" t="s">
        <v>75</v>
      </c>
      <c r="AY296" s="238" t="s">
        <v>153</v>
      </c>
    </row>
    <row r="297" s="1" customFormat="1" ht="16.5" customHeight="1">
      <c r="B297" s="46"/>
      <c r="C297" s="215" t="s">
        <v>506</v>
      </c>
      <c r="D297" s="215" t="s">
        <v>155</v>
      </c>
      <c r="E297" s="216" t="s">
        <v>507</v>
      </c>
      <c r="F297" s="217" t="s">
        <v>508</v>
      </c>
      <c r="G297" s="218" t="s">
        <v>176</v>
      </c>
      <c r="H297" s="219">
        <v>3.2370000000000001</v>
      </c>
      <c r="I297" s="220"/>
      <c r="J297" s="221">
        <f>ROUND(I297*H297,2)</f>
        <v>0</v>
      </c>
      <c r="K297" s="217" t="s">
        <v>21</v>
      </c>
      <c r="L297" s="72"/>
      <c r="M297" s="222" t="s">
        <v>21</v>
      </c>
      <c r="N297" s="223" t="s">
        <v>41</v>
      </c>
      <c r="O297" s="47"/>
      <c r="P297" s="224">
        <f>O297*H297</f>
        <v>0</v>
      </c>
      <c r="Q297" s="224">
        <v>0</v>
      </c>
      <c r="R297" s="224">
        <f>Q297*H297</f>
        <v>0</v>
      </c>
      <c r="S297" s="224">
        <v>0</v>
      </c>
      <c r="T297" s="225">
        <f>S297*H297</f>
        <v>0</v>
      </c>
      <c r="AR297" s="24" t="s">
        <v>159</v>
      </c>
      <c r="AT297" s="24" t="s">
        <v>155</v>
      </c>
      <c r="AU297" s="24" t="s">
        <v>85</v>
      </c>
      <c r="AY297" s="24" t="s">
        <v>153</v>
      </c>
      <c r="BE297" s="226">
        <f>IF(N297="základní",J297,0)</f>
        <v>0</v>
      </c>
      <c r="BF297" s="226">
        <f>IF(N297="snížená",J297,0)</f>
        <v>0</v>
      </c>
      <c r="BG297" s="226">
        <f>IF(N297="zákl. přenesená",J297,0)</f>
        <v>0</v>
      </c>
      <c r="BH297" s="226">
        <f>IF(N297="sníž. přenesená",J297,0)</f>
        <v>0</v>
      </c>
      <c r="BI297" s="226">
        <f>IF(N297="nulová",J297,0)</f>
        <v>0</v>
      </c>
      <c r="BJ297" s="24" t="s">
        <v>75</v>
      </c>
      <c r="BK297" s="226">
        <f>ROUND(I297*H297,2)</f>
        <v>0</v>
      </c>
      <c r="BL297" s="24" t="s">
        <v>159</v>
      </c>
      <c r="BM297" s="24" t="s">
        <v>509</v>
      </c>
    </row>
    <row r="298" s="1" customFormat="1">
      <c r="B298" s="46"/>
      <c r="C298" s="74"/>
      <c r="D298" s="229" t="s">
        <v>179</v>
      </c>
      <c r="E298" s="74"/>
      <c r="F298" s="260" t="s">
        <v>510</v>
      </c>
      <c r="G298" s="74"/>
      <c r="H298" s="74"/>
      <c r="I298" s="186"/>
      <c r="J298" s="74"/>
      <c r="K298" s="74"/>
      <c r="L298" s="72"/>
      <c r="M298" s="261"/>
      <c r="N298" s="47"/>
      <c r="O298" s="47"/>
      <c r="P298" s="47"/>
      <c r="Q298" s="47"/>
      <c r="R298" s="47"/>
      <c r="S298" s="47"/>
      <c r="T298" s="95"/>
      <c r="AT298" s="24" t="s">
        <v>179</v>
      </c>
      <c r="AU298" s="24" t="s">
        <v>85</v>
      </c>
    </row>
    <row r="299" s="1" customFormat="1" ht="38.25" customHeight="1">
      <c r="B299" s="46"/>
      <c r="C299" s="215" t="s">
        <v>511</v>
      </c>
      <c r="D299" s="215" t="s">
        <v>155</v>
      </c>
      <c r="E299" s="216" t="s">
        <v>512</v>
      </c>
      <c r="F299" s="217" t="s">
        <v>513</v>
      </c>
      <c r="G299" s="218" t="s">
        <v>176</v>
      </c>
      <c r="H299" s="219">
        <v>8.7759999999999998</v>
      </c>
      <c r="I299" s="220"/>
      <c r="J299" s="221">
        <f>ROUND(I299*H299,2)</f>
        <v>0</v>
      </c>
      <c r="K299" s="217" t="s">
        <v>158</v>
      </c>
      <c r="L299" s="72"/>
      <c r="M299" s="222" t="s">
        <v>21</v>
      </c>
      <c r="N299" s="223" t="s">
        <v>41</v>
      </c>
      <c r="O299" s="47"/>
      <c r="P299" s="224">
        <f>O299*H299</f>
        <v>0</v>
      </c>
      <c r="Q299" s="224">
        <v>0</v>
      </c>
      <c r="R299" s="224">
        <f>Q299*H299</f>
        <v>0</v>
      </c>
      <c r="S299" s="224">
        <v>0</v>
      </c>
      <c r="T299" s="225">
        <f>S299*H299</f>
        <v>0</v>
      </c>
      <c r="AR299" s="24" t="s">
        <v>159</v>
      </c>
      <c r="AT299" s="24" t="s">
        <v>155</v>
      </c>
      <c r="AU299" s="24" t="s">
        <v>85</v>
      </c>
      <c r="AY299" s="24" t="s">
        <v>153</v>
      </c>
      <c r="BE299" s="226">
        <f>IF(N299="základní",J299,0)</f>
        <v>0</v>
      </c>
      <c r="BF299" s="226">
        <f>IF(N299="snížená",J299,0)</f>
        <v>0</v>
      </c>
      <c r="BG299" s="226">
        <f>IF(N299="zákl. přenesená",J299,0)</f>
        <v>0</v>
      </c>
      <c r="BH299" s="226">
        <f>IF(N299="sníž. přenesená",J299,0)</f>
        <v>0</v>
      </c>
      <c r="BI299" s="226">
        <f>IF(N299="nulová",J299,0)</f>
        <v>0</v>
      </c>
      <c r="BJ299" s="24" t="s">
        <v>75</v>
      </c>
      <c r="BK299" s="226">
        <f>ROUND(I299*H299,2)</f>
        <v>0</v>
      </c>
      <c r="BL299" s="24" t="s">
        <v>159</v>
      </c>
      <c r="BM299" s="24" t="s">
        <v>514</v>
      </c>
    </row>
    <row r="300" s="1" customFormat="1">
      <c r="B300" s="46"/>
      <c r="C300" s="74"/>
      <c r="D300" s="229" t="s">
        <v>179</v>
      </c>
      <c r="E300" s="74"/>
      <c r="F300" s="260" t="s">
        <v>515</v>
      </c>
      <c r="G300" s="74"/>
      <c r="H300" s="74"/>
      <c r="I300" s="186"/>
      <c r="J300" s="74"/>
      <c r="K300" s="74"/>
      <c r="L300" s="72"/>
      <c r="M300" s="261"/>
      <c r="N300" s="47"/>
      <c r="O300" s="47"/>
      <c r="P300" s="47"/>
      <c r="Q300" s="47"/>
      <c r="R300" s="47"/>
      <c r="S300" s="47"/>
      <c r="T300" s="95"/>
      <c r="AT300" s="24" t="s">
        <v>179</v>
      </c>
      <c r="AU300" s="24" t="s">
        <v>85</v>
      </c>
    </row>
    <row r="301" s="10" customFormat="1" ht="29.88" customHeight="1">
      <c r="B301" s="199"/>
      <c r="C301" s="200"/>
      <c r="D301" s="201" t="s">
        <v>69</v>
      </c>
      <c r="E301" s="213" t="s">
        <v>516</v>
      </c>
      <c r="F301" s="213" t="s">
        <v>517</v>
      </c>
      <c r="G301" s="200"/>
      <c r="H301" s="200"/>
      <c r="I301" s="203"/>
      <c r="J301" s="214">
        <f>BK301</f>
        <v>0</v>
      </c>
      <c r="K301" s="200"/>
      <c r="L301" s="205"/>
      <c r="M301" s="206"/>
      <c r="N301" s="207"/>
      <c r="O301" s="207"/>
      <c r="P301" s="208">
        <f>SUM(P302:P310)</f>
        <v>0</v>
      </c>
      <c r="Q301" s="207"/>
      <c r="R301" s="208">
        <f>SUM(R302:R310)</f>
        <v>0</v>
      </c>
      <c r="S301" s="207"/>
      <c r="T301" s="209">
        <f>SUM(T302:T310)</f>
        <v>0</v>
      </c>
      <c r="AR301" s="210" t="s">
        <v>75</v>
      </c>
      <c r="AT301" s="211" t="s">
        <v>69</v>
      </c>
      <c r="AU301" s="211" t="s">
        <v>75</v>
      </c>
      <c r="AY301" s="210" t="s">
        <v>153</v>
      </c>
      <c r="BK301" s="212">
        <f>SUM(BK302:BK310)</f>
        <v>0</v>
      </c>
    </row>
    <row r="302" s="1" customFormat="1" ht="25.5" customHeight="1">
      <c r="B302" s="46"/>
      <c r="C302" s="215" t="s">
        <v>518</v>
      </c>
      <c r="D302" s="215" t="s">
        <v>155</v>
      </c>
      <c r="E302" s="216" t="s">
        <v>494</v>
      </c>
      <c r="F302" s="217" t="s">
        <v>495</v>
      </c>
      <c r="G302" s="218" t="s">
        <v>176</v>
      </c>
      <c r="H302" s="219">
        <v>31.684999999999999</v>
      </c>
      <c r="I302" s="220"/>
      <c r="J302" s="221">
        <f>ROUND(I302*H302,2)</f>
        <v>0</v>
      </c>
      <c r="K302" s="217" t="s">
        <v>158</v>
      </c>
      <c r="L302" s="72"/>
      <c r="M302" s="222" t="s">
        <v>21</v>
      </c>
      <c r="N302" s="223" t="s">
        <v>41</v>
      </c>
      <c r="O302" s="47"/>
      <c r="P302" s="224">
        <f>O302*H302</f>
        <v>0</v>
      </c>
      <c r="Q302" s="224">
        <v>0</v>
      </c>
      <c r="R302" s="224">
        <f>Q302*H302</f>
        <v>0</v>
      </c>
      <c r="S302" s="224">
        <v>0</v>
      </c>
      <c r="T302" s="225">
        <f>S302*H302</f>
        <v>0</v>
      </c>
      <c r="AR302" s="24" t="s">
        <v>159</v>
      </c>
      <c r="AT302" s="24" t="s">
        <v>155</v>
      </c>
      <c r="AU302" s="24" t="s">
        <v>85</v>
      </c>
      <c r="AY302" s="24" t="s">
        <v>153</v>
      </c>
      <c r="BE302" s="226">
        <f>IF(N302="základní",J302,0)</f>
        <v>0</v>
      </c>
      <c r="BF302" s="226">
        <f>IF(N302="snížená",J302,0)</f>
        <v>0</v>
      </c>
      <c r="BG302" s="226">
        <f>IF(N302="zákl. přenesená",J302,0)</f>
        <v>0</v>
      </c>
      <c r="BH302" s="226">
        <f>IF(N302="sníž. přenesená",J302,0)</f>
        <v>0</v>
      </c>
      <c r="BI302" s="226">
        <f>IF(N302="nulová",J302,0)</f>
        <v>0</v>
      </c>
      <c r="BJ302" s="24" t="s">
        <v>75</v>
      </c>
      <c r="BK302" s="226">
        <f>ROUND(I302*H302,2)</f>
        <v>0</v>
      </c>
      <c r="BL302" s="24" t="s">
        <v>159</v>
      </c>
      <c r="BM302" s="24" t="s">
        <v>519</v>
      </c>
    </row>
    <row r="303" s="1" customFormat="1" ht="16.5" customHeight="1">
      <c r="B303" s="46"/>
      <c r="C303" s="215" t="s">
        <v>520</v>
      </c>
      <c r="D303" s="215" t="s">
        <v>155</v>
      </c>
      <c r="E303" s="216" t="s">
        <v>521</v>
      </c>
      <c r="F303" s="217" t="s">
        <v>522</v>
      </c>
      <c r="G303" s="218" t="s">
        <v>292</v>
      </c>
      <c r="H303" s="219">
        <v>5</v>
      </c>
      <c r="I303" s="220"/>
      <c r="J303" s="221">
        <f>ROUND(I303*H303,2)</f>
        <v>0</v>
      </c>
      <c r="K303" s="217" t="s">
        <v>158</v>
      </c>
      <c r="L303" s="72"/>
      <c r="M303" s="222" t="s">
        <v>21</v>
      </c>
      <c r="N303" s="223" t="s">
        <v>41</v>
      </c>
      <c r="O303" s="47"/>
      <c r="P303" s="224">
        <f>O303*H303</f>
        <v>0</v>
      </c>
      <c r="Q303" s="224">
        <v>0</v>
      </c>
      <c r="R303" s="224">
        <f>Q303*H303</f>
        <v>0</v>
      </c>
      <c r="S303" s="224">
        <v>0</v>
      </c>
      <c r="T303" s="225">
        <f>S303*H303</f>
        <v>0</v>
      </c>
      <c r="AR303" s="24" t="s">
        <v>159</v>
      </c>
      <c r="AT303" s="24" t="s">
        <v>155</v>
      </c>
      <c r="AU303" s="24" t="s">
        <v>85</v>
      </c>
      <c r="AY303" s="24" t="s">
        <v>153</v>
      </c>
      <c r="BE303" s="226">
        <f>IF(N303="základní",J303,0)</f>
        <v>0</v>
      </c>
      <c r="BF303" s="226">
        <f>IF(N303="snížená",J303,0)</f>
        <v>0</v>
      </c>
      <c r="BG303" s="226">
        <f>IF(N303="zákl. přenesená",J303,0)</f>
        <v>0</v>
      </c>
      <c r="BH303" s="226">
        <f>IF(N303="sníž. přenesená",J303,0)</f>
        <v>0</v>
      </c>
      <c r="BI303" s="226">
        <f>IF(N303="nulová",J303,0)</f>
        <v>0</v>
      </c>
      <c r="BJ303" s="24" t="s">
        <v>75</v>
      </c>
      <c r="BK303" s="226">
        <f>ROUND(I303*H303,2)</f>
        <v>0</v>
      </c>
      <c r="BL303" s="24" t="s">
        <v>159</v>
      </c>
      <c r="BM303" s="24" t="s">
        <v>523</v>
      </c>
    </row>
    <row r="304" s="1" customFormat="1" ht="25.5" customHeight="1">
      <c r="B304" s="46"/>
      <c r="C304" s="215" t="s">
        <v>524</v>
      </c>
      <c r="D304" s="215" t="s">
        <v>155</v>
      </c>
      <c r="E304" s="216" t="s">
        <v>525</v>
      </c>
      <c r="F304" s="217" t="s">
        <v>526</v>
      </c>
      <c r="G304" s="218" t="s">
        <v>292</v>
      </c>
      <c r="H304" s="219">
        <v>100</v>
      </c>
      <c r="I304" s="220"/>
      <c r="J304" s="221">
        <f>ROUND(I304*H304,2)</f>
        <v>0</v>
      </c>
      <c r="K304" s="217" t="s">
        <v>158</v>
      </c>
      <c r="L304" s="72"/>
      <c r="M304" s="222" t="s">
        <v>21</v>
      </c>
      <c r="N304" s="223" t="s">
        <v>41</v>
      </c>
      <c r="O304" s="47"/>
      <c r="P304" s="224">
        <f>O304*H304</f>
        <v>0</v>
      </c>
      <c r="Q304" s="224">
        <v>0</v>
      </c>
      <c r="R304" s="224">
        <f>Q304*H304</f>
        <v>0</v>
      </c>
      <c r="S304" s="224">
        <v>0</v>
      </c>
      <c r="T304" s="225">
        <f>S304*H304</f>
        <v>0</v>
      </c>
      <c r="AR304" s="24" t="s">
        <v>159</v>
      </c>
      <c r="AT304" s="24" t="s">
        <v>155</v>
      </c>
      <c r="AU304" s="24" t="s">
        <v>85</v>
      </c>
      <c r="AY304" s="24" t="s">
        <v>153</v>
      </c>
      <c r="BE304" s="226">
        <f>IF(N304="základní",J304,0)</f>
        <v>0</v>
      </c>
      <c r="BF304" s="226">
        <f>IF(N304="snížená",J304,0)</f>
        <v>0</v>
      </c>
      <c r="BG304" s="226">
        <f>IF(N304="zákl. přenesená",J304,0)</f>
        <v>0</v>
      </c>
      <c r="BH304" s="226">
        <f>IF(N304="sníž. přenesená",J304,0)</f>
        <v>0</v>
      </c>
      <c r="BI304" s="226">
        <f>IF(N304="nulová",J304,0)</f>
        <v>0</v>
      </c>
      <c r="BJ304" s="24" t="s">
        <v>75</v>
      </c>
      <c r="BK304" s="226">
        <f>ROUND(I304*H304,2)</f>
        <v>0</v>
      </c>
      <c r="BL304" s="24" t="s">
        <v>159</v>
      </c>
      <c r="BM304" s="24" t="s">
        <v>527</v>
      </c>
    </row>
    <row r="305" s="11" customFormat="1">
      <c r="B305" s="227"/>
      <c r="C305" s="228"/>
      <c r="D305" s="229" t="s">
        <v>161</v>
      </c>
      <c r="E305" s="228"/>
      <c r="F305" s="231" t="s">
        <v>528</v>
      </c>
      <c r="G305" s="228"/>
      <c r="H305" s="232">
        <v>100</v>
      </c>
      <c r="I305" s="233"/>
      <c r="J305" s="228"/>
      <c r="K305" s="228"/>
      <c r="L305" s="234"/>
      <c r="M305" s="235"/>
      <c r="N305" s="236"/>
      <c r="O305" s="236"/>
      <c r="P305" s="236"/>
      <c r="Q305" s="236"/>
      <c r="R305" s="236"/>
      <c r="S305" s="236"/>
      <c r="T305" s="237"/>
      <c r="AT305" s="238" t="s">
        <v>161</v>
      </c>
      <c r="AU305" s="238" t="s">
        <v>85</v>
      </c>
      <c r="AV305" s="11" t="s">
        <v>85</v>
      </c>
      <c r="AW305" s="11" t="s">
        <v>6</v>
      </c>
      <c r="AX305" s="11" t="s">
        <v>75</v>
      </c>
      <c r="AY305" s="238" t="s">
        <v>153</v>
      </c>
    </row>
    <row r="306" s="1" customFormat="1" ht="25.5" customHeight="1">
      <c r="B306" s="46"/>
      <c r="C306" s="215" t="s">
        <v>529</v>
      </c>
      <c r="D306" s="215" t="s">
        <v>155</v>
      </c>
      <c r="E306" s="216" t="s">
        <v>498</v>
      </c>
      <c r="F306" s="217" t="s">
        <v>499</v>
      </c>
      <c r="G306" s="218" t="s">
        <v>176</v>
      </c>
      <c r="H306" s="219">
        <v>31.684999999999999</v>
      </c>
      <c r="I306" s="220"/>
      <c r="J306" s="221">
        <f>ROUND(I306*H306,2)</f>
        <v>0</v>
      </c>
      <c r="K306" s="217" t="s">
        <v>158</v>
      </c>
      <c r="L306" s="72"/>
      <c r="M306" s="222" t="s">
        <v>21</v>
      </c>
      <c r="N306" s="223" t="s">
        <v>41</v>
      </c>
      <c r="O306" s="47"/>
      <c r="P306" s="224">
        <f>O306*H306</f>
        <v>0</v>
      </c>
      <c r="Q306" s="224">
        <v>0</v>
      </c>
      <c r="R306" s="224">
        <f>Q306*H306</f>
        <v>0</v>
      </c>
      <c r="S306" s="224">
        <v>0</v>
      </c>
      <c r="T306" s="225">
        <f>S306*H306</f>
        <v>0</v>
      </c>
      <c r="AR306" s="24" t="s">
        <v>159</v>
      </c>
      <c r="AT306" s="24" t="s">
        <v>155</v>
      </c>
      <c r="AU306" s="24" t="s">
        <v>85</v>
      </c>
      <c r="AY306" s="24" t="s">
        <v>153</v>
      </c>
      <c r="BE306" s="226">
        <f>IF(N306="základní",J306,0)</f>
        <v>0</v>
      </c>
      <c r="BF306" s="226">
        <f>IF(N306="snížená",J306,0)</f>
        <v>0</v>
      </c>
      <c r="BG306" s="226">
        <f>IF(N306="zákl. přenesená",J306,0)</f>
        <v>0</v>
      </c>
      <c r="BH306" s="226">
        <f>IF(N306="sníž. přenesená",J306,0)</f>
        <v>0</v>
      </c>
      <c r="BI306" s="226">
        <f>IF(N306="nulová",J306,0)</f>
        <v>0</v>
      </c>
      <c r="BJ306" s="24" t="s">
        <v>75</v>
      </c>
      <c r="BK306" s="226">
        <f>ROUND(I306*H306,2)</f>
        <v>0</v>
      </c>
      <c r="BL306" s="24" t="s">
        <v>159</v>
      </c>
      <c r="BM306" s="24" t="s">
        <v>530</v>
      </c>
    </row>
    <row r="307" s="1" customFormat="1" ht="25.5" customHeight="1">
      <c r="B307" s="46"/>
      <c r="C307" s="215" t="s">
        <v>531</v>
      </c>
      <c r="D307" s="215" t="s">
        <v>155</v>
      </c>
      <c r="E307" s="216" t="s">
        <v>502</v>
      </c>
      <c r="F307" s="217" t="s">
        <v>503</v>
      </c>
      <c r="G307" s="218" t="s">
        <v>176</v>
      </c>
      <c r="H307" s="219">
        <v>443.58999999999998</v>
      </c>
      <c r="I307" s="220"/>
      <c r="J307" s="221">
        <f>ROUND(I307*H307,2)</f>
        <v>0</v>
      </c>
      <c r="K307" s="217" t="s">
        <v>158</v>
      </c>
      <c r="L307" s="72"/>
      <c r="M307" s="222" t="s">
        <v>21</v>
      </c>
      <c r="N307" s="223" t="s">
        <v>41</v>
      </c>
      <c r="O307" s="47"/>
      <c r="P307" s="224">
        <f>O307*H307</f>
        <v>0</v>
      </c>
      <c r="Q307" s="224">
        <v>0</v>
      </c>
      <c r="R307" s="224">
        <f>Q307*H307</f>
        <v>0</v>
      </c>
      <c r="S307" s="224">
        <v>0</v>
      </c>
      <c r="T307" s="225">
        <f>S307*H307</f>
        <v>0</v>
      </c>
      <c r="AR307" s="24" t="s">
        <v>159</v>
      </c>
      <c r="AT307" s="24" t="s">
        <v>155</v>
      </c>
      <c r="AU307" s="24" t="s">
        <v>85</v>
      </c>
      <c r="AY307" s="24" t="s">
        <v>153</v>
      </c>
      <c r="BE307" s="226">
        <f>IF(N307="základní",J307,0)</f>
        <v>0</v>
      </c>
      <c r="BF307" s="226">
        <f>IF(N307="snížená",J307,0)</f>
        <v>0</v>
      </c>
      <c r="BG307" s="226">
        <f>IF(N307="zákl. přenesená",J307,0)</f>
        <v>0</v>
      </c>
      <c r="BH307" s="226">
        <f>IF(N307="sníž. přenesená",J307,0)</f>
        <v>0</v>
      </c>
      <c r="BI307" s="226">
        <f>IF(N307="nulová",J307,0)</f>
        <v>0</v>
      </c>
      <c r="BJ307" s="24" t="s">
        <v>75</v>
      </c>
      <c r="BK307" s="226">
        <f>ROUND(I307*H307,2)</f>
        <v>0</v>
      </c>
      <c r="BL307" s="24" t="s">
        <v>159</v>
      </c>
      <c r="BM307" s="24" t="s">
        <v>532</v>
      </c>
    </row>
    <row r="308" s="11" customFormat="1">
      <c r="B308" s="227"/>
      <c r="C308" s="228"/>
      <c r="D308" s="229" t="s">
        <v>161</v>
      </c>
      <c r="E308" s="228"/>
      <c r="F308" s="231" t="s">
        <v>533</v>
      </c>
      <c r="G308" s="228"/>
      <c r="H308" s="232">
        <v>443.58999999999998</v>
      </c>
      <c r="I308" s="233"/>
      <c r="J308" s="228"/>
      <c r="K308" s="228"/>
      <c r="L308" s="234"/>
      <c r="M308" s="235"/>
      <c r="N308" s="236"/>
      <c r="O308" s="236"/>
      <c r="P308" s="236"/>
      <c r="Q308" s="236"/>
      <c r="R308" s="236"/>
      <c r="S308" s="236"/>
      <c r="T308" s="237"/>
      <c r="AT308" s="238" t="s">
        <v>161</v>
      </c>
      <c r="AU308" s="238" t="s">
        <v>85</v>
      </c>
      <c r="AV308" s="11" t="s">
        <v>85</v>
      </c>
      <c r="AW308" s="11" t="s">
        <v>6</v>
      </c>
      <c r="AX308" s="11" t="s">
        <v>75</v>
      </c>
      <c r="AY308" s="238" t="s">
        <v>153</v>
      </c>
    </row>
    <row r="309" s="1" customFormat="1" ht="16.5" customHeight="1">
      <c r="B309" s="46"/>
      <c r="C309" s="215" t="s">
        <v>534</v>
      </c>
      <c r="D309" s="215" t="s">
        <v>155</v>
      </c>
      <c r="E309" s="216" t="s">
        <v>507</v>
      </c>
      <c r="F309" s="217" t="s">
        <v>508</v>
      </c>
      <c r="G309" s="218" t="s">
        <v>176</v>
      </c>
      <c r="H309" s="219">
        <v>31.684999999999999</v>
      </c>
      <c r="I309" s="220"/>
      <c r="J309" s="221">
        <f>ROUND(I309*H309,2)</f>
        <v>0</v>
      </c>
      <c r="K309" s="217" t="s">
        <v>21</v>
      </c>
      <c r="L309" s="72"/>
      <c r="M309" s="222" t="s">
        <v>21</v>
      </c>
      <c r="N309" s="223" t="s">
        <v>41</v>
      </c>
      <c r="O309" s="47"/>
      <c r="P309" s="224">
        <f>O309*H309</f>
        <v>0</v>
      </c>
      <c r="Q309" s="224">
        <v>0</v>
      </c>
      <c r="R309" s="224">
        <f>Q309*H309</f>
        <v>0</v>
      </c>
      <c r="S309" s="224">
        <v>0</v>
      </c>
      <c r="T309" s="225">
        <f>S309*H309</f>
        <v>0</v>
      </c>
      <c r="AR309" s="24" t="s">
        <v>159</v>
      </c>
      <c r="AT309" s="24" t="s">
        <v>155</v>
      </c>
      <c r="AU309" s="24" t="s">
        <v>85</v>
      </c>
      <c r="AY309" s="24" t="s">
        <v>153</v>
      </c>
      <c r="BE309" s="226">
        <f>IF(N309="základní",J309,0)</f>
        <v>0</v>
      </c>
      <c r="BF309" s="226">
        <f>IF(N309="snížená",J309,0)</f>
        <v>0</v>
      </c>
      <c r="BG309" s="226">
        <f>IF(N309="zákl. přenesená",J309,0)</f>
        <v>0</v>
      </c>
      <c r="BH309" s="226">
        <f>IF(N309="sníž. přenesená",J309,0)</f>
        <v>0</v>
      </c>
      <c r="BI309" s="226">
        <f>IF(N309="nulová",J309,0)</f>
        <v>0</v>
      </c>
      <c r="BJ309" s="24" t="s">
        <v>75</v>
      </c>
      <c r="BK309" s="226">
        <f>ROUND(I309*H309,2)</f>
        <v>0</v>
      </c>
      <c r="BL309" s="24" t="s">
        <v>159</v>
      </c>
      <c r="BM309" s="24" t="s">
        <v>535</v>
      </c>
    </row>
    <row r="310" s="1" customFormat="1">
      <c r="B310" s="46"/>
      <c r="C310" s="74"/>
      <c r="D310" s="229" t="s">
        <v>179</v>
      </c>
      <c r="E310" s="74"/>
      <c r="F310" s="260" t="s">
        <v>510</v>
      </c>
      <c r="G310" s="74"/>
      <c r="H310" s="74"/>
      <c r="I310" s="186"/>
      <c r="J310" s="74"/>
      <c r="K310" s="74"/>
      <c r="L310" s="72"/>
      <c r="M310" s="261"/>
      <c r="N310" s="47"/>
      <c r="O310" s="47"/>
      <c r="P310" s="47"/>
      <c r="Q310" s="47"/>
      <c r="R310" s="47"/>
      <c r="S310" s="47"/>
      <c r="T310" s="95"/>
      <c r="AT310" s="24" t="s">
        <v>179</v>
      </c>
      <c r="AU310" s="24" t="s">
        <v>85</v>
      </c>
    </row>
    <row r="311" s="10" customFormat="1" ht="29.88" customHeight="1">
      <c r="B311" s="199"/>
      <c r="C311" s="200"/>
      <c r="D311" s="201" t="s">
        <v>69</v>
      </c>
      <c r="E311" s="213" t="s">
        <v>536</v>
      </c>
      <c r="F311" s="213" t="s">
        <v>537</v>
      </c>
      <c r="G311" s="200"/>
      <c r="H311" s="200"/>
      <c r="I311" s="203"/>
      <c r="J311" s="214">
        <f>BK311</f>
        <v>0</v>
      </c>
      <c r="K311" s="200"/>
      <c r="L311" s="205"/>
      <c r="M311" s="206"/>
      <c r="N311" s="207"/>
      <c r="O311" s="207"/>
      <c r="P311" s="208">
        <f>SUM(P312:P313)</f>
        <v>0</v>
      </c>
      <c r="Q311" s="207"/>
      <c r="R311" s="208">
        <f>SUM(R312:R313)</f>
        <v>0</v>
      </c>
      <c r="S311" s="207"/>
      <c r="T311" s="209">
        <f>SUM(T312:T313)</f>
        <v>0</v>
      </c>
      <c r="AR311" s="210" t="s">
        <v>75</v>
      </c>
      <c r="AT311" s="211" t="s">
        <v>69</v>
      </c>
      <c r="AU311" s="211" t="s">
        <v>75</v>
      </c>
      <c r="AY311" s="210" t="s">
        <v>153</v>
      </c>
      <c r="BK311" s="212">
        <f>SUM(BK312:BK313)</f>
        <v>0</v>
      </c>
    </row>
    <row r="312" s="1" customFormat="1" ht="38.25" customHeight="1">
      <c r="B312" s="46"/>
      <c r="C312" s="215" t="s">
        <v>538</v>
      </c>
      <c r="D312" s="215" t="s">
        <v>155</v>
      </c>
      <c r="E312" s="216" t="s">
        <v>512</v>
      </c>
      <c r="F312" s="217" t="s">
        <v>513</v>
      </c>
      <c r="G312" s="218" t="s">
        <v>176</v>
      </c>
      <c r="H312" s="219">
        <v>36.026000000000003</v>
      </c>
      <c r="I312" s="220"/>
      <c r="J312" s="221">
        <f>ROUND(I312*H312,2)</f>
        <v>0</v>
      </c>
      <c r="K312" s="217" t="s">
        <v>158</v>
      </c>
      <c r="L312" s="72"/>
      <c r="M312" s="222" t="s">
        <v>21</v>
      </c>
      <c r="N312" s="223" t="s">
        <v>41</v>
      </c>
      <c r="O312" s="47"/>
      <c r="P312" s="224">
        <f>O312*H312</f>
        <v>0</v>
      </c>
      <c r="Q312" s="224">
        <v>0</v>
      </c>
      <c r="R312" s="224">
        <f>Q312*H312</f>
        <v>0</v>
      </c>
      <c r="S312" s="224">
        <v>0</v>
      </c>
      <c r="T312" s="225">
        <f>S312*H312</f>
        <v>0</v>
      </c>
      <c r="AR312" s="24" t="s">
        <v>159</v>
      </c>
      <c r="AT312" s="24" t="s">
        <v>155</v>
      </c>
      <c r="AU312" s="24" t="s">
        <v>85</v>
      </c>
      <c r="AY312" s="24" t="s">
        <v>153</v>
      </c>
      <c r="BE312" s="226">
        <f>IF(N312="základní",J312,0)</f>
        <v>0</v>
      </c>
      <c r="BF312" s="226">
        <f>IF(N312="snížená",J312,0)</f>
        <v>0</v>
      </c>
      <c r="BG312" s="226">
        <f>IF(N312="zákl. přenesená",J312,0)</f>
        <v>0</v>
      </c>
      <c r="BH312" s="226">
        <f>IF(N312="sníž. přenesená",J312,0)</f>
        <v>0</v>
      </c>
      <c r="BI312" s="226">
        <f>IF(N312="nulová",J312,0)</f>
        <v>0</v>
      </c>
      <c r="BJ312" s="24" t="s">
        <v>75</v>
      </c>
      <c r="BK312" s="226">
        <f>ROUND(I312*H312,2)</f>
        <v>0</v>
      </c>
      <c r="BL312" s="24" t="s">
        <v>159</v>
      </c>
      <c r="BM312" s="24" t="s">
        <v>539</v>
      </c>
    </row>
    <row r="313" s="1" customFormat="1">
      <c r="B313" s="46"/>
      <c r="C313" s="74"/>
      <c r="D313" s="229" t="s">
        <v>179</v>
      </c>
      <c r="E313" s="74"/>
      <c r="F313" s="260" t="s">
        <v>515</v>
      </c>
      <c r="G313" s="74"/>
      <c r="H313" s="74"/>
      <c r="I313" s="186"/>
      <c r="J313" s="74"/>
      <c r="K313" s="74"/>
      <c r="L313" s="72"/>
      <c r="M313" s="261"/>
      <c r="N313" s="47"/>
      <c r="O313" s="47"/>
      <c r="P313" s="47"/>
      <c r="Q313" s="47"/>
      <c r="R313" s="47"/>
      <c r="S313" s="47"/>
      <c r="T313" s="95"/>
      <c r="AT313" s="24" t="s">
        <v>179</v>
      </c>
      <c r="AU313" s="24" t="s">
        <v>85</v>
      </c>
    </row>
    <row r="314" s="10" customFormat="1" ht="37.44001" customHeight="1">
      <c r="B314" s="199"/>
      <c r="C314" s="200"/>
      <c r="D314" s="201" t="s">
        <v>69</v>
      </c>
      <c r="E314" s="202" t="s">
        <v>540</v>
      </c>
      <c r="F314" s="202" t="s">
        <v>541</v>
      </c>
      <c r="G314" s="200"/>
      <c r="H314" s="200"/>
      <c r="I314" s="203"/>
      <c r="J314" s="204">
        <f>BK314</f>
        <v>0</v>
      </c>
      <c r="K314" s="200"/>
      <c r="L314" s="205"/>
      <c r="M314" s="206"/>
      <c r="N314" s="207"/>
      <c r="O314" s="207"/>
      <c r="P314" s="208">
        <f>P315+P340+P352+P354+P369+P371+P373+P381+P393+P402+P449+P460+P496+P527</f>
        <v>0</v>
      </c>
      <c r="Q314" s="207"/>
      <c r="R314" s="208">
        <f>R315+R340+R352+R354+R369+R371+R373+R381+R393+R402+R449+R460+R496+R527</f>
        <v>7.27310751</v>
      </c>
      <c r="S314" s="207"/>
      <c r="T314" s="209">
        <f>T315+T340+T352+T354+T369+T371+T373+T381+T393+T402+T449+T460+T496+T527</f>
        <v>1.14049139</v>
      </c>
      <c r="AR314" s="210" t="s">
        <v>85</v>
      </c>
      <c r="AT314" s="211" t="s">
        <v>69</v>
      </c>
      <c r="AU314" s="211" t="s">
        <v>70</v>
      </c>
      <c r="AY314" s="210" t="s">
        <v>153</v>
      </c>
      <c r="BK314" s="212">
        <f>BK315+BK340+BK352+BK354+BK369+BK371+BK373+BK381+BK393+BK402+BK449+BK460+BK496+BK527</f>
        <v>0</v>
      </c>
    </row>
    <row r="315" s="10" customFormat="1" ht="19.92" customHeight="1">
      <c r="B315" s="199"/>
      <c r="C315" s="200"/>
      <c r="D315" s="201" t="s">
        <v>69</v>
      </c>
      <c r="E315" s="213" t="s">
        <v>542</v>
      </c>
      <c r="F315" s="213" t="s">
        <v>543</v>
      </c>
      <c r="G315" s="200"/>
      <c r="H315" s="200"/>
      <c r="I315" s="203"/>
      <c r="J315" s="214">
        <f>BK315</f>
        <v>0</v>
      </c>
      <c r="K315" s="200"/>
      <c r="L315" s="205"/>
      <c r="M315" s="206"/>
      <c r="N315" s="207"/>
      <c r="O315" s="207"/>
      <c r="P315" s="208">
        <f>SUM(P316:P339)</f>
        <v>0</v>
      </c>
      <c r="Q315" s="207"/>
      <c r="R315" s="208">
        <f>SUM(R316:R339)</f>
        <v>0.33741600000000005</v>
      </c>
      <c r="S315" s="207"/>
      <c r="T315" s="209">
        <f>SUM(T316:T339)</f>
        <v>0</v>
      </c>
      <c r="AR315" s="210" t="s">
        <v>85</v>
      </c>
      <c r="AT315" s="211" t="s">
        <v>69</v>
      </c>
      <c r="AU315" s="211" t="s">
        <v>75</v>
      </c>
      <c r="AY315" s="210" t="s">
        <v>153</v>
      </c>
      <c r="BK315" s="212">
        <f>SUM(BK316:BK339)</f>
        <v>0</v>
      </c>
    </row>
    <row r="316" s="1" customFormat="1" ht="25.5" customHeight="1">
      <c r="B316" s="46"/>
      <c r="C316" s="215" t="s">
        <v>544</v>
      </c>
      <c r="D316" s="215" t="s">
        <v>155</v>
      </c>
      <c r="E316" s="216" t="s">
        <v>545</v>
      </c>
      <c r="F316" s="217" t="s">
        <v>546</v>
      </c>
      <c r="G316" s="218" t="s">
        <v>92</v>
      </c>
      <c r="H316" s="219">
        <v>10</v>
      </c>
      <c r="I316" s="220"/>
      <c r="J316" s="221">
        <f>ROUND(I316*H316,2)</f>
        <v>0</v>
      </c>
      <c r="K316" s="217" t="s">
        <v>158</v>
      </c>
      <c r="L316" s="72"/>
      <c r="M316" s="222" t="s">
        <v>21</v>
      </c>
      <c r="N316" s="223" t="s">
        <v>41</v>
      </c>
      <c r="O316" s="47"/>
      <c r="P316" s="224">
        <f>O316*H316</f>
        <v>0</v>
      </c>
      <c r="Q316" s="224">
        <v>0</v>
      </c>
      <c r="R316" s="224">
        <f>Q316*H316</f>
        <v>0</v>
      </c>
      <c r="S316" s="224">
        <v>0</v>
      </c>
      <c r="T316" s="225">
        <f>S316*H316</f>
        <v>0</v>
      </c>
      <c r="AR316" s="24" t="s">
        <v>239</v>
      </c>
      <c r="AT316" s="24" t="s">
        <v>155</v>
      </c>
      <c r="AU316" s="24" t="s">
        <v>85</v>
      </c>
      <c r="AY316" s="24" t="s">
        <v>153</v>
      </c>
      <c r="BE316" s="226">
        <f>IF(N316="základní",J316,0)</f>
        <v>0</v>
      </c>
      <c r="BF316" s="226">
        <f>IF(N316="snížená",J316,0)</f>
        <v>0</v>
      </c>
      <c r="BG316" s="226">
        <f>IF(N316="zákl. přenesená",J316,0)</f>
        <v>0</v>
      </c>
      <c r="BH316" s="226">
        <f>IF(N316="sníž. přenesená",J316,0)</f>
        <v>0</v>
      </c>
      <c r="BI316" s="226">
        <f>IF(N316="nulová",J316,0)</f>
        <v>0</v>
      </c>
      <c r="BJ316" s="24" t="s">
        <v>75</v>
      </c>
      <c r="BK316" s="226">
        <f>ROUND(I316*H316,2)</f>
        <v>0</v>
      </c>
      <c r="BL316" s="24" t="s">
        <v>239</v>
      </c>
      <c r="BM316" s="24" t="s">
        <v>547</v>
      </c>
    </row>
    <row r="317" s="13" customFormat="1">
      <c r="B317" s="262"/>
      <c r="C317" s="263"/>
      <c r="D317" s="229" t="s">
        <v>161</v>
      </c>
      <c r="E317" s="264" t="s">
        <v>21</v>
      </c>
      <c r="F317" s="265" t="s">
        <v>548</v>
      </c>
      <c r="G317" s="263"/>
      <c r="H317" s="264" t="s">
        <v>21</v>
      </c>
      <c r="I317" s="266"/>
      <c r="J317" s="263"/>
      <c r="K317" s="263"/>
      <c r="L317" s="267"/>
      <c r="M317" s="268"/>
      <c r="N317" s="269"/>
      <c r="O317" s="269"/>
      <c r="P317" s="269"/>
      <c r="Q317" s="269"/>
      <c r="R317" s="269"/>
      <c r="S317" s="269"/>
      <c r="T317" s="270"/>
      <c r="AT317" s="271" t="s">
        <v>161</v>
      </c>
      <c r="AU317" s="271" t="s">
        <v>85</v>
      </c>
      <c r="AV317" s="13" t="s">
        <v>75</v>
      </c>
      <c r="AW317" s="13" t="s">
        <v>33</v>
      </c>
      <c r="AX317" s="13" t="s">
        <v>70</v>
      </c>
      <c r="AY317" s="271" t="s">
        <v>153</v>
      </c>
    </row>
    <row r="318" s="11" customFormat="1">
      <c r="B318" s="227"/>
      <c r="C318" s="228"/>
      <c r="D318" s="229" t="s">
        <v>161</v>
      </c>
      <c r="E318" s="230" t="s">
        <v>21</v>
      </c>
      <c r="F318" s="231" t="s">
        <v>84</v>
      </c>
      <c r="G318" s="228"/>
      <c r="H318" s="232">
        <v>10</v>
      </c>
      <c r="I318" s="233"/>
      <c r="J318" s="228"/>
      <c r="K318" s="228"/>
      <c r="L318" s="234"/>
      <c r="M318" s="235"/>
      <c r="N318" s="236"/>
      <c r="O318" s="236"/>
      <c r="P318" s="236"/>
      <c r="Q318" s="236"/>
      <c r="R318" s="236"/>
      <c r="S318" s="236"/>
      <c r="T318" s="237"/>
      <c r="AT318" s="238" t="s">
        <v>161</v>
      </c>
      <c r="AU318" s="238" t="s">
        <v>85</v>
      </c>
      <c r="AV318" s="11" t="s">
        <v>85</v>
      </c>
      <c r="AW318" s="11" t="s">
        <v>33</v>
      </c>
      <c r="AX318" s="11" t="s">
        <v>75</v>
      </c>
      <c r="AY318" s="238" t="s">
        <v>153</v>
      </c>
    </row>
    <row r="319" s="1" customFormat="1" ht="16.5" customHeight="1">
      <c r="B319" s="46"/>
      <c r="C319" s="250" t="s">
        <v>549</v>
      </c>
      <c r="D319" s="250" t="s">
        <v>173</v>
      </c>
      <c r="E319" s="251" t="s">
        <v>550</v>
      </c>
      <c r="F319" s="252" t="s">
        <v>551</v>
      </c>
      <c r="G319" s="253" t="s">
        <v>176</v>
      </c>
      <c r="H319" s="254">
        <v>0.0030000000000000001</v>
      </c>
      <c r="I319" s="255"/>
      <c r="J319" s="256">
        <f>ROUND(I319*H319,2)</f>
        <v>0</v>
      </c>
      <c r="K319" s="252" t="s">
        <v>158</v>
      </c>
      <c r="L319" s="257"/>
      <c r="M319" s="258" t="s">
        <v>21</v>
      </c>
      <c r="N319" s="259" t="s">
        <v>41</v>
      </c>
      <c r="O319" s="47"/>
      <c r="P319" s="224">
        <f>O319*H319</f>
        <v>0</v>
      </c>
      <c r="Q319" s="224">
        <v>1</v>
      </c>
      <c r="R319" s="224">
        <f>Q319*H319</f>
        <v>0.0030000000000000001</v>
      </c>
      <c r="S319" s="224">
        <v>0</v>
      </c>
      <c r="T319" s="225">
        <f>S319*H319</f>
        <v>0</v>
      </c>
      <c r="AR319" s="24" t="s">
        <v>332</v>
      </c>
      <c r="AT319" s="24" t="s">
        <v>173</v>
      </c>
      <c r="AU319" s="24" t="s">
        <v>85</v>
      </c>
      <c r="AY319" s="24" t="s">
        <v>153</v>
      </c>
      <c r="BE319" s="226">
        <f>IF(N319="základní",J319,0)</f>
        <v>0</v>
      </c>
      <c r="BF319" s="226">
        <f>IF(N319="snížená",J319,0)</f>
        <v>0</v>
      </c>
      <c r="BG319" s="226">
        <f>IF(N319="zákl. přenesená",J319,0)</f>
        <v>0</v>
      </c>
      <c r="BH319" s="226">
        <f>IF(N319="sníž. přenesená",J319,0)</f>
        <v>0</v>
      </c>
      <c r="BI319" s="226">
        <f>IF(N319="nulová",J319,0)</f>
        <v>0</v>
      </c>
      <c r="BJ319" s="24" t="s">
        <v>75</v>
      </c>
      <c r="BK319" s="226">
        <f>ROUND(I319*H319,2)</f>
        <v>0</v>
      </c>
      <c r="BL319" s="24" t="s">
        <v>239</v>
      </c>
      <c r="BM319" s="24" t="s">
        <v>552</v>
      </c>
    </row>
    <row r="320" s="11" customFormat="1">
      <c r="B320" s="227"/>
      <c r="C320" s="228"/>
      <c r="D320" s="229" t="s">
        <v>161</v>
      </c>
      <c r="E320" s="228"/>
      <c r="F320" s="231" t="s">
        <v>553</v>
      </c>
      <c r="G320" s="228"/>
      <c r="H320" s="232">
        <v>0.0030000000000000001</v>
      </c>
      <c r="I320" s="233"/>
      <c r="J320" s="228"/>
      <c r="K320" s="228"/>
      <c r="L320" s="234"/>
      <c r="M320" s="235"/>
      <c r="N320" s="236"/>
      <c r="O320" s="236"/>
      <c r="P320" s="236"/>
      <c r="Q320" s="236"/>
      <c r="R320" s="236"/>
      <c r="S320" s="236"/>
      <c r="T320" s="237"/>
      <c r="AT320" s="238" t="s">
        <v>161</v>
      </c>
      <c r="AU320" s="238" t="s">
        <v>85</v>
      </c>
      <c r="AV320" s="11" t="s">
        <v>85</v>
      </c>
      <c r="AW320" s="11" t="s">
        <v>6</v>
      </c>
      <c r="AX320" s="11" t="s">
        <v>75</v>
      </c>
      <c r="AY320" s="238" t="s">
        <v>153</v>
      </c>
    </row>
    <row r="321" s="1" customFormat="1" ht="25.5" customHeight="1">
      <c r="B321" s="46"/>
      <c r="C321" s="215" t="s">
        <v>554</v>
      </c>
      <c r="D321" s="215" t="s">
        <v>155</v>
      </c>
      <c r="E321" s="216" t="s">
        <v>555</v>
      </c>
      <c r="F321" s="217" t="s">
        <v>556</v>
      </c>
      <c r="G321" s="218" t="s">
        <v>92</v>
      </c>
      <c r="H321" s="219">
        <v>10</v>
      </c>
      <c r="I321" s="220"/>
      <c r="J321" s="221">
        <f>ROUND(I321*H321,2)</f>
        <v>0</v>
      </c>
      <c r="K321" s="217" t="s">
        <v>158</v>
      </c>
      <c r="L321" s="72"/>
      <c r="M321" s="222" t="s">
        <v>21</v>
      </c>
      <c r="N321" s="223" t="s">
        <v>41</v>
      </c>
      <c r="O321" s="47"/>
      <c r="P321" s="224">
        <f>O321*H321</f>
        <v>0</v>
      </c>
      <c r="Q321" s="224">
        <v>0.00040000000000000002</v>
      </c>
      <c r="R321" s="224">
        <f>Q321*H321</f>
        <v>0.0040000000000000001</v>
      </c>
      <c r="S321" s="224">
        <v>0</v>
      </c>
      <c r="T321" s="225">
        <f>S321*H321</f>
        <v>0</v>
      </c>
      <c r="AR321" s="24" t="s">
        <v>239</v>
      </c>
      <c r="AT321" s="24" t="s">
        <v>155</v>
      </c>
      <c r="AU321" s="24" t="s">
        <v>85</v>
      </c>
      <c r="AY321" s="24" t="s">
        <v>153</v>
      </c>
      <c r="BE321" s="226">
        <f>IF(N321="základní",J321,0)</f>
        <v>0</v>
      </c>
      <c r="BF321" s="226">
        <f>IF(N321="snížená",J321,0)</f>
        <v>0</v>
      </c>
      <c r="BG321" s="226">
        <f>IF(N321="zákl. přenesená",J321,0)</f>
        <v>0</v>
      </c>
      <c r="BH321" s="226">
        <f>IF(N321="sníž. přenesená",J321,0)</f>
        <v>0</v>
      </c>
      <c r="BI321" s="226">
        <f>IF(N321="nulová",J321,0)</f>
        <v>0</v>
      </c>
      <c r="BJ321" s="24" t="s">
        <v>75</v>
      </c>
      <c r="BK321" s="226">
        <f>ROUND(I321*H321,2)</f>
        <v>0</v>
      </c>
      <c r="BL321" s="24" t="s">
        <v>239</v>
      </c>
      <c r="BM321" s="24" t="s">
        <v>557</v>
      </c>
    </row>
    <row r="322" s="1" customFormat="1" ht="16.5" customHeight="1">
      <c r="B322" s="46"/>
      <c r="C322" s="250" t="s">
        <v>558</v>
      </c>
      <c r="D322" s="250" t="s">
        <v>173</v>
      </c>
      <c r="E322" s="251" t="s">
        <v>559</v>
      </c>
      <c r="F322" s="252" t="s">
        <v>560</v>
      </c>
      <c r="G322" s="253" t="s">
        <v>92</v>
      </c>
      <c r="H322" s="254">
        <v>11.5</v>
      </c>
      <c r="I322" s="255"/>
      <c r="J322" s="256">
        <f>ROUND(I322*H322,2)</f>
        <v>0</v>
      </c>
      <c r="K322" s="252" t="s">
        <v>158</v>
      </c>
      <c r="L322" s="257"/>
      <c r="M322" s="258" t="s">
        <v>21</v>
      </c>
      <c r="N322" s="259" t="s">
        <v>41</v>
      </c>
      <c r="O322" s="47"/>
      <c r="P322" s="224">
        <f>O322*H322</f>
        <v>0</v>
      </c>
      <c r="Q322" s="224">
        <v>0.0050000000000000001</v>
      </c>
      <c r="R322" s="224">
        <f>Q322*H322</f>
        <v>0.057500000000000002</v>
      </c>
      <c r="S322" s="224">
        <v>0</v>
      </c>
      <c r="T322" s="225">
        <f>S322*H322</f>
        <v>0</v>
      </c>
      <c r="AR322" s="24" t="s">
        <v>332</v>
      </c>
      <c r="AT322" s="24" t="s">
        <v>173</v>
      </c>
      <c r="AU322" s="24" t="s">
        <v>85</v>
      </c>
      <c r="AY322" s="24" t="s">
        <v>153</v>
      </c>
      <c r="BE322" s="226">
        <f>IF(N322="základní",J322,0)</f>
        <v>0</v>
      </c>
      <c r="BF322" s="226">
        <f>IF(N322="snížená",J322,0)</f>
        <v>0</v>
      </c>
      <c r="BG322" s="226">
        <f>IF(N322="zákl. přenesená",J322,0)</f>
        <v>0</v>
      </c>
      <c r="BH322" s="226">
        <f>IF(N322="sníž. přenesená",J322,0)</f>
        <v>0</v>
      </c>
      <c r="BI322" s="226">
        <f>IF(N322="nulová",J322,0)</f>
        <v>0</v>
      </c>
      <c r="BJ322" s="24" t="s">
        <v>75</v>
      </c>
      <c r="BK322" s="226">
        <f>ROUND(I322*H322,2)</f>
        <v>0</v>
      </c>
      <c r="BL322" s="24" t="s">
        <v>239</v>
      </c>
      <c r="BM322" s="24" t="s">
        <v>561</v>
      </c>
    </row>
    <row r="323" s="11" customFormat="1">
      <c r="B323" s="227"/>
      <c r="C323" s="228"/>
      <c r="D323" s="229" t="s">
        <v>161</v>
      </c>
      <c r="E323" s="228"/>
      <c r="F323" s="231" t="s">
        <v>562</v>
      </c>
      <c r="G323" s="228"/>
      <c r="H323" s="232">
        <v>11.5</v>
      </c>
      <c r="I323" s="233"/>
      <c r="J323" s="228"/>
      <c r="K323" s="228"/>
      <c r="L323" s="234"/>
      <c r="M323" s="235"/>
      <c r="N323" s="236"/>
      <c r="O323" s="236"/>
      <c r="P323" s="236"/>
      <c r="Q323" s="236"/>
      <c r="R323" s="236"/>
      <c r="S323" s="236"/>
      <c r="T323" s="237"/>
      <c r="AT323" s="238" t="s">
        <v>161</v>
      </c>
      <c r="AU323" s="238" t="s">
        <v>85</v>
      </c>
      <c r="AV323" s="11" t="s">
        <v>85</v>
      </c>
      <c r="AW323" s="11" t="s">
        <v>6</v>
      </c>
      <c r="AX323" s="11" t="s">
        <v>75</v>
      </c>
      <c r="AY323" s="238" t="s">
        <v>153</v>
      </c>
    </row>
    <row r="324" s="1" customFormat="1" ht="25.5" customHeight="1">
      <c r="B324" s="46"/>
      <c r="C324" s="215" t="s">
        <v>563</v>
      </c>
      <c r="D324" s="215" t="s">
        <v>155</v>
      </c>
      <c r="E324" s="216" t="s">
        <v>564</v>
      </c>
      <c r="F324" s="217" t="s">
        <v>565</v>
      </c>
      <c r="G324" s="218" t="s">
        <v>92</v>
      </c>
      <c r="H324" s="219">
        <v>10</v>
      </c>
      <c r="I324" s="220"/>
      <c r="J324" s="221">
        <f>ROUND(I324*H324,2)</f>
        <v>0</v>
      </c>
      <c r="K324" s="217" t="s">
        <v>158</v>
      </c>
      <c r="L324" s="72"/>
      <c r="M324" s="222" t="s">
        <v>21</v>
      </c>
      <c r="N324" s="223" t="s">
        <v>41</v>
      </c>
      <c r="O324" s="47"/>
      <c r="P324" s="224">
        <f>O324*H324</f>
        <v>0</v>
      </c>
      <c r="Q324" s="224">
        <v>0</v>
      </c>
      <c r="R324" s="224">
        <f>Q324*H324</f>
        <v>0</v>
      </c>
      <c r="S324" s="224">
        <v>0</v>
      </c>
      <c r="T324" s="225">
        <f>S324*H324</f>
        <v>0</v>
      </c>
      <c r="AR324" s="24" t="s">
        <v>239</v>
      </c>
      <c r="AT324" s="24" t="s">
        <v>155</v>
      </c>
      <c r="AU324" s="24" t="s">
        <v>85</v>
      </c>
      <c r="AY324" s="24" t="s">
        <v>153</v>
      </c>
      <c r="BE324" s="226">
        <f>IF(N324="základní",J324,0)</f>
        <v>0</v>
      </c>
      <c r="BF324" s="226">
        <f>IF(N324="snížená",J324,0)</f>
        <v>0</v>
      </c>
      <c r="BG324" s="226">
        <f>IF(N324="zákl. přenesená",J324,0)</f>
        <v>0</v>
      </c>
      <c r="BH324" s="226">
        <f>IF(N324="sníž. přenesená",J324,0)</f>
        <v>0</v>
      </c>
      <c r="BI324" s="226">
        <f>IF(N324="nulová",J324,0)</f>
        <v>0</v>
      </c>
      <c r="BJ324" s="24" t="s">
        <v>75</v>
      </c>
      <c r="BK324" s="226">
        <f>ROUND(I324*H324,2)</f>
        <v>0</v>
      </c>
      <c r="BL324" s="24" t="s">
        <v>239</v>
      </c>
      <c r="BM324" s="24" t="s">
        <v>566</v>
      </c>
    </row>
    <row r="325" s="1" customFormat="1" ht="25.5" customHeight="1">
      <c r="B325" s="46"/>
      <c r="C325" s="215" t="s">
        <v>567</v>
      </c>
      <c r="D325" s="215" t="s">
        <v>155</v>
      </c>
      <c r="E325" s="216" t="s">
        <v>568</v>
      </c>
      <c r="F325" s="217" t="s">
        <v>569</v>
      </c>
      <c r="G325" s="218" t="s">
        <v>92</v>
      </c>
      <c r="H325" s="219">
        <v>10</v>
      </c>
      <c r="I325" s="220"/>
      <c r="J325" s="221">
        <f>ROUND(I325*H325,2)</f>
        <v>0</v>
      </c>
      <c r="K325" s="217" t="s">
        <v>158</v>
      </c>
      <c r="L325" s="72"/>
      <c r="M325" s="222" t="s">
        <v>21</v>
      </c>
      <c r="N325" s="223" t="s">
        <v>41</v>
      </c>
      <c r="O325" s="47"/>
      <c r="P325" s="224">
        <f>O325*H325</f>
        <v>0</v>
      </c>
      <c r="Q325" s="224">
        <v>0</v>
      </c>
      <c r="R325" s="224">
        <f>Q325*H325</f>
        <v>0</v>
      </c>
      <c r="S325" s="224">
        <v>0</v>
      </c>
      <c r="T325" s="225">
        <f>S325*H325</f>
        <v>0</v>
      </c>
      <c r="AR325" s="24" t="s">
        <v>239</v>
      </c>
      <c r="AT325" s="24" t="s">
        <v>155</v>
      </c>
      <c r="AU325" s="24" t="s">
        <v>85</v>
      </c>
      <c r="AY325" s="24" t="s">
        <v>153</v>
      </c>
      <c r="BE325" s="226">
        <f>IF(N325="základní",J325,0)</f>
        <v>0</v>
      </c>
      <c r="BF325" s="226">
        <f>IF(N325="snížená",J325,0)</f>
        <v>0</v>
      </c>
      <c r="BG325" s="226">
        <f>IF(N325="zákl. přenesená",J325,0)</f>
        <v>0</v>
      </c>
      <c r="BH325" s="226">
        <f>IF(N325="sníž. přenesená",J325,0)</f>
        <v>0</v>
      </c>
      <c r="BI325" s="226">
        <f>IF(N325="nulová",J325,0)</f>
        <v>0</v>
      </c>
      <c r="BJ325" s="24" t="s">
        <v>75</v>
      </c>
      <c r="BK325" s="226">
        <f>ROUND(I325*H325,2)</f>
        <v>0</v>
      </c>
      <c r="BL325" s="24" t="s">
        <v>239</v>
      </c>
      <c r="BM325" s="24" t="s">
        <v>570</v>
      </c>
    </row>
    <row r="326" s="1" customFormat="1" ht="25.5" customHeight="1">
      <c r="B326" s="46"/>
      <c r="C326" s="215" t="s">
        <v>571</v>
      </c>
      <c r="D326" s="215" t="s">
        <v>155</v>
      </c>
      <c r="E326" s="216" t="s">
        <v>572</v>
      </c>
      <c r="F326" s="217" t="s">
        <v>573</v>
      </c>
      <c r="G326" s="218" t="s">
        <v>92</v>
      </c>
      <c r="H326" s="219">
        <v>20.335999999999999</v>
      </c>
      <c r="I326" s="220"/>
      <c r="J326" s="221">
        <f>ROUND(I326*H326,2)</f>
        <v>0</v>
      </c>
      <c r="K326" s="217" t="s">
        <v>158</v>
      </c>
      <c r="L326" s="72"/>
      <c r="M326" s="222" t="s">
        <v>21</v>
      </c>
      <c r="N326" s="223" t="s">
        <v>41</v>
      </c>
      <c r="O326" s="47"/>
      <c r="P326" s="224">
        <f>O326*H326</f>
        <v>0</v>
      </c>
      <c r="Q326" s="224">
        <v>0.0035000000000000001</v>
      </c>
      <c r="R326" s="224">
        <f>Q326*H326</f>
        <v>0.071176000000000003</v>
      </c>
      <c r="S326" s="224">
        <v>0</v>
      </c>
      <c r="T326" s="225">
        <f>S326*H326</f>
        <v>0</v>
      </c>
      <c r="AR326" s="24" t="s">
        <v>239</v>
      </c>
      <c r="AT326" s="24" t="s">
        <v>155</v>
      </c>
      <c r="AU326" s="24" t="s">
        <v>85</v>
      </c>
      <c r="AY326" s="24" t="s">
        <v>153</v>
      </c>
      <c r="BE326" s="226">
        <f>IF(N326="základní",J326,0)</f>
        <v>0</v>
      </c>
      <c r="BF326" s="226">
        <f>IF(N326="snížená",J326,0)</f>
        <v>0</v>
      </c>
      <c r="BG326" s="226">
        <f>IF(N326="zákl. přenesená",J326,0)</f>
        <v>0</v>
      </c>
      <c r="BH326" s="226">
        <f>IF(N326="sníž. přenesená",J326,0)</f>
        <v>0</v>
      </c>
      <c r="BI326" s="226">
        <f>IF(N326="nulová",J326,0)</f>
        <v>0</v>
      </c>
      <c r="BJ326" s="24" t="s">
        <v>75</v>
      </c>
      <c r="BK326" s="226">
        <f>ROUND(I326*H326,2)</f>
        <v>0</v>
      </c>
      <c r="BL326" s="24" t="s">
        <v>239</v>
      </c>
      <c r="BM326" s="24" t="s">
        <v>574</v>
      </c>
    </row>
    <row r="327" s="13" customFormat="1">
      <c r="B327" s="262"/>
      <c r="C327" s="263"/>
      <c r="D327" s="229" t="s">
        <v>161</v>
      </c>
      <c r="E327" s="264" t="s">
        <v>21</v>
      </c>
      <c r="F327" s="265" t="s">
        <v>575</v>
      </c>
      <c r="G327" s="263"/>
      <c r="H327" s="264" t="s">
        <v>21</v>
      </c>
      <c r="I327" s="266"/>
      <c r="J327" s="263"/>
      <c r="K327" s="263"/>
      <c r="L327" s="267"/>
      <c r="M327" s="268"/>
      <c r="N327" s="269"/>
      <c r="O327" s="269"/>
      <c r="P327" s="269"/>
      <c r="Q327" s="269"/>
      <c r="R327" s="269"/>
      <c r="S327" s="269"/>
      <c r="T327" s="270"/>
      <c r="AT327" s="271" t="s">
        <v>161</v>
      </c>
      <c r="AU327" s="271" t="s">
        <v>85</v>
      </c>
      <c r="AV327" s="13" t="s">
        <v>75</v>
      </c>
      <c r="AW327" s="13" t="s">
        <v>33</v>
      </c>
      <c r="AX327" s="13" t="s">
        <v>70</v>
      </c>
      <c r="AY327" s="271" t="s">
        <v>153</v>
      </c>
    </row>
    <row r="328" s="13" customFormat="1">
      <c r="B328" s="262"/>
      <c r="C328" s="263"/>
      <c r="D328" s="229" t="s">
        <v>161</v>
      </c>
      <c r="E328" s="264" t="s">
        <v>21</v>
      </c>
      <c r="F328" s="265" t="s">
        <v>576</v>
      </c>
      <c r="G328" s="263"/>
      <c r="H328" s="264" t="s">
        <v>21</v>
      </c>
      <c r="I328" s="266"/>
      <c r="J328" s="263"/>
      <c r="K328" s="263"/>
      <c r="L328" s="267"/>
      <c r="M328" s="268"/>
      <c r="N328" s="269"/>
      <c r="O328" s="269"/>
      <c r="P328" s="269"/>
      <c r="Q328" s="269"/>
      <c r="R328" s="269"/>
      <c r="S328" s="269"/>
      <c r="T328" s="270"/>
      <c r="AT328" s="271" t="s">
        <v>161</v>
      </c>
      <c r="AU328" s="271" t="s">
        <v>85</v>
      </c>
      <c r="AV328" s="13" t="s">
        <v>75</v>
      </c>
      <c r="AW328" s="13" t="s">
        <v>33</v>
      </c>
      <c r="AX328" s="13" t="s">
        <v>70</v>
      </c>
      <c r="AY328" s="271" t="s">
        <v>153</v>
      </c>
    </row>
    <row r="329" s="11" customFormat="1">
      <c r="B329" s="227"/>
      <c r="C329" s="228"/>
      <c r="D329" s="229" t="s">
        <v>161</v>
      </c>
      <c r="E329" s="230" t="s">
        <v>21</v>
      </c>
      <c r="F329" s="231" t="s">
        <v>577</v>
      </c>
      <c r="G329" s="228"/>
      <c r="H329" s="232">
        <v>10.061</v>
      </c>
      <c r="I329" s="233"/>
      <c r="J329" s="228"/>
      <c r="K329" s="228"/>
      <c r="L329" s="234"/>
      <c r="M329" s="235"/>
      <c r="N329" s="236"/>
      <c r="O329" s="236"/>
      <c r="P329" s="236"/>
      <c r="Q329" s="236"/>
      <c r="R329" s="236"/>
      <c r="S329" s="236"/>
      <c r="T329" s="237"/>
      <c r="AT329" s="238" t="s">
        <v>161</v>
      </c>
      <c r="AU329" s="238" t="s">
        <v>85</v>
      </c>
      <c r="AV329" s="11" t="s">
        <v>85</v>
      </c>
      <c r="AW329" s="11" t="s">
        <v>33</v>
      </c>
      <c r="AX329" s="11" t="s">
        <v>70</v>
      </c>
      <c r="AY329" s="238" t="s">
        <v>153</v>
      </c>
    </row>
    <row r="330" s="11" customFormat="1">
      <c r="B330" s="227"/>
      <c r="C330" s="228"/>
      <c r="D330" s="229" t="s">
        <v>161</v>
      </c>
      <c r="E330" s="230" t="s">
        <v>21</v>
      </c>
      <c r="F330" s="231" t="s">
        <v>578</v>
      </c>
      <c r="G330" s="228"/>
      <c r="H330" s="232">
        <v>10.275</v>
      </c>
      <c r="I330" s="233"/>
      <c r="J330" s="228"/>
      <c r="K330" s="228"/>
      <c r="L330" s="234"/>
      <c r="M330" s="235"/>
      <c r="N330" s="236"/>
      <c r="O330" s="236"/>
      <c r="P330" s="236"/>
      <c r="Q330" s="236"/>
      <c r="R330" s="236"/>
      <c r="S330" s="236"/>
      <c r="T330" s="237"/>
      <c r="AT330" s="238" t="s">
        <v>161</v>
      </c>
      <c r="AU330" s="238" t="s">
        <v>85</v>
      </c>
      <c r="AV330" s="11" t="s">
        <v>85</v>
      </c>
      <c r="AW330" s="11" t="s">
        <v>33</v>
      </c>
      <c r="AX330" s="11" t="s">
        <v>70</v>
      </c>
      <c r="AY330" s="238" t="s">
        <v>153</v>
      </c>
    </row>
    <row r="331" s="14" customFormat="1">
      <c r="B331" s="272"/>
      <c r="C331" s="273"/>
      <c r="D331" s="229" t="s">
        <v>161</v>
      </c>
      <c r="E331" s="274" t="s">
        <v>21</v>
      </c>
      <c r="F331" s="275" t="s">
        <v>227</v>
      </c>
      <c r="G331" s="273"/>
      <c r="H331" s="276">
        <v>20.335999999999999</v>
      </c>
      <c r="I331" s="277"/>
      <c r="J331" s="273"/>
      <c r="K331" s="273"/>
      <c r="L331" s="278"/>
      <c r="M331" s="279"/>
      <c r="N331" s="280"/>
      <c r="O331" s="280"/>
      <c r="P331" s="280"/>
      <c r="Q331" s="280"/>
      <c r="R331" s="280"/>
      <c r="S331" s="280"/>
      <c r="T331" s="281"/>
      <c r="AT331" s="282" t="s">
        <v>161</v>
      </c>
      <c r="AU331" s="282" t="s">
        <v>85</v>
      </c>
      <c r="AV331" s="14" t="s">
        <v>159</v>
      </c>
      <c r="AW331" s="14" t="s">
        <v>33</v>
      </c>
      <c r="AX331" s="14" t="s">
        <v>75</v>
      </c>
      <c r="AY331" s="282" t="s">
        <v>153</v>
      </c>
    </row>
    <row r="332" s="1" customFormat="1" ht="25.5" customHeight="1">
      <c r="B332" s="46"/>
      <c r="C332" s="215" t="s">
        <v>579</v>
      </c>
      <c r="D332" s="215" t="s">
        <v>155</v>
      </c>
      <c r="E332" s="216" t="s">
        <v>580</v>
      </c>
      <c r="F332" s="217" t="s">
        <v>581</v>
      </c>
      <c r="G332" s="218" t="s">
        <v>92</v>
      </c>
      <c r="H332" s="219">
        <v>57.640000000000001</v>
      </c>
      <c r="I332" s="220"/>
      <c r="J332" s="221">
        <f>ROUND(I332*H332,2)</f>
        <v>0</v>
      </c>
      <c r="K332" s="217" t="s">
        <v>158</v>
      </c>
      <c r="L332" s="72"/>
      <c r="M332" s="222" t="s">
        <v>21</v>
      </c>
      <c r="N332" s="223" t="s">
        <v>41</v>
      </c>
      <c r="O332" s="47"/>
      <c r="P332" s="224">
        <f>O332*H332</f>
        <v>0</v>
      </c>
      <c r="Q332" s="224">
        <v>0.0035000000000000001</v>
      </c>
      <c r="R332" s="224">
        <f>Q332*H332</f>
        <v>0.20174</v>
      </c>
      <c r="S332" s="224">
        <v>0</v>
      </c>
      <c r="T332" s="225">
        <f>S332*H332</f>
        <v>0</v>
      </c>
      <c r="AR332" s="24" t="s">
        <v>239</v>
      </c>
      <c r="AT332" s="24" t="s">
        <v>155</v>
      </c>
      <c r="AU332" s="24" t="s">
        <v>85</v>
      </c>
      <c r="AY332" s="24" t="s">
        <v>153</v>
      </c>
      <c r="BE332" s="226">
        <f>IF(N332="základní",J332,0)</f>
        <v>0</v>
      </c>
      <c r="BF332" s="226">
        <f>IF(N332="snížená",J332,0)</f>
        <v>0</v>
      </c>
      <c r="BG332" s="226">
        <f>IF(N332="zákl. přenesená",J332,0)</f>
        <v>0</v>
      </c>
      <c r="BH332" s="226">
        <f>IF(N332="sníž. přenesená",J332,0)</f>
        <v>0</v>
      </c>
      <c r="BI332" s="226">
        <f>IF(N332="nulová",J332,0)</f>
        <v>0</v>
      </c>
      <c r="BJ332" s="24" t="s">
        <v>75</v>
      </c>
      <c r="BK332" s="226">
        <f>ROUND(I332*H332,2)</f>
        <v>0</v>
      </c>
      <c r="BL332" s="24" t="s">
        <v>239</v>
      </c>
      <c r="BM332" s="24" t="s">
        <v>582</v>
      </c>
    </row>
    <row r="333" s="13" customFormat="1">
      <c r="B333" s="262"/>
      <c r="C333" s="263"/>
      <c r="D333" s="229" t="s">
        <v>161</v>
      </c>
      <c r="E333" s="264" t="s">
        <v>21</v>
      </c>
      <c r="F333" s="265" t="s">
        <v>575</v>
      </c>
      <c r="G333" s="263"/>
      <c r="H333" s="264" t="s">
        <v>21</v>
      </c>
      <c r="I333" s="266"/>
      <c r="J333" s="263"/>
      <c r="K333" s="263"/>
      <c r="L333" s="267"/>
      <c r="M333" s="268"/>
      <c r="N333" s="269"/>
      <c r="O333" s="269"/>
      <c r="P333" s="269"/>
      <c r="Q333" s="269"/>
      <c r="R333" s="269"/>
      <c r="S333" s="269"/>
      <c r="T333" s="270"/>
      <c r="AT333" s="271" t="s">
        <v>161</v>
      </c>
      <c r="AU333" s="271" t="s">
        <v>85</v>
      </c>
      <c r="AV333" s="13" t="s">
        <v>75</v>
      </c>
      <c r="AW333" s="13" t="s">
        <v>33</v>
      </c>
      <c r="AX333" s="13" t="s">
        <v>70</v>
      </c>
      <c r="AY333" s="271" t="s">
        <v>153</v>
      </c>
    </row>
    <row r="334" s="13" customFormat="1">
      <c r="B334" s="262"/>
      <c r="C334" s="263"/>
      <c r="D334" s="229" t="s">
        <v>161</v>
      </c>
      <c r="E334" s="264" t="s">
        <v>21</v>
      </c>
      <c r="F334" s="265" t="s">
        <v>576</v>
      </c>
      <c r="G334" s="263"/>
      <c r="H334" s="264" t="s">
        <v>21</v>
      </c>
      <c r="I334" s="266"/>
      <c r="J334" s="263"/>
      <c r="K334" s="263"/>
      <c r="L334" s="267"/>
      <c r="M334" s="268"/>
      <c r="N334" s="269"/>
      <c r="O334" s="269"/>
      <c r="P334" s="269"/>
      <c r="Q334" s="269"/>
      <c r="R334" s="269"/>
      <c r="S334" s="269"/>
      <c r="T334" s="270"/>
      <c r="AT334" s="271" t="s">
        <v>161</v>
      </c>
      <c r="AU334" s="271" t="s">
        <v>85</v>
      </c>
      <c r="AV334" s="13" t="s">
        <v>75</v>
      </c>
      <c r="AW334" s="13" t="s">
        <v>33</v>
      </c>
      <c r="AX334" s="13" t="s">
        <v>70</v>
      </c>
      <c r="AY334" s="271" t="s">
        <v>153</v>
      </c>
    </row>
    <row r="335" s="11" customFormat="1">
      <c r="B335" s="227"/>
      <c r="C335" s="228"/>
      <c r="D335" s="229" t="s">
        <v>161</v>
      </c>
      <c r="E335" s="230" t="s">
        <v>21</v>
      </c>
      <c r="F335" s="231" t="s">
        <v>583</v>
      </c>
      <c r="G335" s="228"/>
      <c r="H335" s="232">
        <v>29.120000000000001</v>
      </c>
      <c r="I335" s="233"/>
      <c r="J335" s="228"/>
      <c r="K335" s="228"/>
      <c r="L335" s="234"/>
      <c r="M335" s="235"/>
      <c r="N335" s="236"/>
      <c r="O335" s="236"/>
      <c r="P335" s="236"/>
      <c r="Q335" s="236"/>
      <c r="R335" s="236"/>
      <c r="S335" s="236"/>
      <c r="T335" s="237"/>
      <c r="AT335" s="238" t="s">
        <v>161</v>
      </c>
      <c r="AU335" s="238" t="s">
        <v>85</v>
      </c>
      <c r="AV335" s="11" t="s">
        <v>85</v>
      </c>
      <c r="AW335" s="11" t="s">
        <v>33</v>
      </c>
      <c r="AX335" s="11" t="s">
        <v>70</v>
      </c>
      <c r="AY335" s="238" t="s">
        <v>153</v>
      </c>
    </row>
    <row r="336" s="11" customFormat="1">
      <c r="B336" s="227"/>
      <c r="C336" s="228"/>
      <c r="D336" s="229" t="s">
        <v>161</v>
      </c>
      <c r="E336" s="230" t="s">
        <v>21</v>
      </c>
      <c r="F336" s="231" t="s">
        <v>584</v>
      </c>
      <c r="G336" s="228"/>
      <c r="H336" s="232">
        <v>28.52</v>
      </c>
      <c r="I336" s="233"/>
      <c r="J336" s="228"/>
      <c r="K336" s="228"/>
      <c r="L336" s="234"/>
      <c r="M336" s="235"/>
      <c r="N336" s="236"/>
      <c r="O336" s="236"/>
      <c r="P336" s="236"/>
      <c r="Q336" s="236"/>
      <c r="R336" s="236"/>
      <c r="S336" s="236"/>
      <c r="T336" s="237"/>
      <c r="AT336" s="238" t="s">
        <v>161</v>
      </c>
      <c r="AU336" s="238" t="s">
        <v>85</v>
      </c>
      <c r="AV336" s="11" t="s">
        <v>85</v>
      </c>
      <c r="AW336" s="11" t="s">
        <v>33</v>
      </c>
      <c r="AX336" s="11" t="s">
        <v>70</v>
      </c>
      <c r="AY336" s="238" t="s">
        <v>153</v>
      </c>
    </row>
    <row r="337" s="14" customFormat="1">
      <c r="B337" s="272"/>
      <c r="C337" s="273"/>
      <c r="D337" s="229" t="s">
        <v>161</v>
      </c>
      <c r="E337" s="274" t="s">
        <v>21</v>
      </c>
      <c r="F337" s="275" t="s">
        <v>227</v>
      </c>
      <c r="G337" s="273"/>
      <c r="H337" s="276">
        <v>57.640000000000001</v>
      </c>
      <c r="I337" s="277"/>
      <c r="J337" s="273"/>
      <c r="K337" s="273"/>
      <c r="L337" s="278"/>
      <c r="M337" s="279"/>
      <c r="N337" s="280"/>
      <c r="O337" s="280"/>
      <c r="P337" s="280"/>
      <c r="Q337" s="280"/>
      <c r="R337" s="280"/>
      <c r="S337" s="280"/>
      <c r="T337" s="281"/>
      <c r="AT337" s="282" t="s">
        <v>161</v>
      </c>
      <c r="AU337" s="282" t="s">
        <v>85</v>
      </c>
      <c r="AV337" s="14" t="s">
        <v>159</v>
      </c>
      <c r="AW337" s="14" t="s">
        <v>33</v>
      </c>
      <c r="AX337" s="14" t="s">
        <v>75</v>
      </c>
      <c r="AY337" s="282" t="s">
        <v>153</v>
      </c>
    </row>
    <row r="338" s="1" customFormat="1" ht="38.25" customHeight="1">
      <c r="B338" s="46"/>
      <c r="C338" s="215" t="s">
        <v>585</v>
      </c>
      <c r="D338" s="215" t="s">
        <v>155</v>
      </c>
      <c r="E338" s="216" t="s">
        <v>586</v>
      </c>
      <c r="F338" s="217" t="s">
        <v>587</v>
      </c>
      <c r="G338" s="218" t="s">
        <v>176</v>
      </c>
      <c r="H338" s="219">
        <v>0.33700000000000002</v>
      </c>
      <c r="I338" s="220"/>
      <c r="J338" s="221">
        <f>ROUND(I338*H338,2)</f>
        <v>0</v>
      </c>
      <c r="K338" s="217" t="s">
        <v>158</v>
      </c>
      <c r="L338" s="72"/>
      <c r="M338" s="222" t="s">
        <v>21</v>
      </c>
      <c r="N338" s="223" t="s">
        <v>41</v>
      </c>
      <c r="O338" s="47"/>
      <c r="P338" s="224">
        <f>O338*H338</f>
        <v>0</v>
      </c>
      <c r="Q338" s="224">
        <v>0</v>
      </c>
      <c r="R338" s="224">
        <f>Q338*H338</f>
        <v>0</v>
      </c>
      <c r="S338" s="224">
        <v>0</v>
      </c>
      <c r="T338" s="225">
        <f>S338*H338</f>
        <v>0</v>
      </c>
      <c r="AR338" s="24" t="s">
        <v>239</v>
      </c>
      <c r="AT338" s="24" t="s">
        <v>155</v>
      </c>
      <c r="AU338" s="24" t="s">
        <v>85</v>
      </c>
      <c r="AY338" s="24" t="s">
        <v>153</v>
      </c>
      <c r="BE338" s="226">
        <f>IF(N338="základní",J338,0)</f>
        <v>0</v>
      </c>
      <c r="BF338" s="226">
        <f>IF(N338="snížená",J338,0)</f>
        <v>0</v>
      </c>
      <c r="BG338" s="226">
        <f>IF(N338="zákl. přenesená",J338,0)</f>
        <v>0</v>
      </c>
      <c r="BH338" s="226">
        <f>IF(N338="sníž. přenesená",J338,0)</f>
        <v>0</v>
      </c>
      <c r="BI338" s="226">
        <f>IF(N338="nulová",J338,0)</f>
        <v>0</v>
      </c>
      <c r="BJ338" s="24" t="s">
        <v>75</v>
      </c>
      <c r="BK338" s="226">
        <f>ROUND(I338*H338,2)</f>
        <v>0</v>
      </c>
      <c r="BL338" s="24" t="s">
        <v>239</v>
      </c>
      <c r="BM338" s="24" t="s">
        <v>588</v>
      </c>
    </row>
    <row r="339" s="1" customFormat="1" ht="38.25" customHeight="1">
      <c r="B339" s="46"/>
      <c r="C339" s="215" t="s">
        <v>589</v>
      </c>
      <c r="D339" s="215" t="s">
        <v>155</v>
      </c>
      <c r="E339" s="216" t="s">
        <v>590</v>
      </c>
      <c r="F339" s="217" t="s">
        <v>591</v>
      </c>
      <c r="G339" s="218" t="s">
        <v>176</v>
      </c>
      <c r="H339" s="219">
        <v>0.33700000000000002</v>
      </c>
      <c r="I339" s="220"/>
      <c r="J339" s="221">
        <f>ROUND(I339*H339,2)</f>
        <v>0</v>
      </c>
      <c r="K339" s="217" t="s">
        <v>158</v>
      </c>
      <c r="L339" s="72"/>
      <c r="M339" s="222" t="s">
        <v>21</v>
      </c>
      <c r="N339" s="223" t="s">
        <v>41</v>
      </c>
      <c r="O339" s="47"/>
      <c r="P339" s="224">
        <f>O339*H339</f>
        <v>0</v>
      </c>
      <c r="Q339" s="224">
        <v>0</v>
      </c>
      <c r="R339" s="224">
        <f>Q339*H339</f>
        <v>0</v>
      </c>
      <c r="S339" s="224">
        <v>0</v>
      </c>
      <c r="T339" s="225">
        <f>S339*H339</f>
        <v>0</v>
      </c>
      <c r="AR339" s="24" t="s">
        <v>239</v>
      </c>
      <c r="AT339" s="24" t="s">
        <v>155</v>
      </c>
      <c r="AU339" s="24" t="s">
        <v>85</v>
      </c>
      <c r="AY339" s="24" t="s">
        <v>153</v>
      </c>
      <c r="BE339" s="226">
        <f>IF(N339="základní",J339,0)</f>
        <v>0</v>
      </c>
      <c r="BF339" s="226">
        <f>IF(N339="snížená",J339,0)</f>
        <v>0</v>
      </c>
      <c r="BG339" s="226">
        <f>IF(N339="zákl. přenesená",J339,0)</f>
        <v>0</v>
      </c>
      <c r="BH339" s="226">
        <f>IF(N339="sníž. přenesená",J339,0)</f>
        <v>0</v>
      </c>
      <c r="BI339" s="226">
        <f>IF(N339="nulová",J339,0)</f>
        <v>0</v>
      </c>
      <c r="BJ339" s="24" t="s">
        <v>75</v>
      </c>
      <c r="BK339" s="226">
        <f>ROUND(I339*H339,2)</f>
        <v>0</v>
      </c>
      <c r="BL339" s="24" t="s">
        <v>239</v>
      </c>
      <c r="BM339" s="24" t="s">
        <v>592</v>
      </c>
    </row>
    <row r="340" s="10" customFormat="1" ht="29.88" customHeight="1">
      <c r="B340" s="199"/>
      <c r="C340" s="200"/>
      <c r="D340" s="201" t="s">
        <v>69</v>
      </c>
      <c r="E340" s="213" t="s">
        <v>593</v>
      </c>
      <c r="F340" s="213" t="s">
        <v>594</v>
      </c>
      <c r="G340" s="200"/>
      <c r="H340" s="200"/>
      <c r="I340" s="203"/>
      <c r="J340" s="214">
        <f>BK340</f>
        <v>0</v>
      </c>
      <c r="K340" s="200"/>
      <c r="L340" s="205"/>
      <c r="M340" s="206"/>
      <c r="N340" s="207"/>
      <c r="O340" s="207"/>
      <c r="P340" s="208">
        <f>SUM(P341:P351)</f>
        <v>0</v>
      </c>
      <c r="Q340" s="207"/>
      <c r="R340" s="208">
        <f>SUM(R341:R351)</f>
        <v>0.041360000000000001</v>
      </c>
      <c r="S340" s="207"/>
      <c r="T340" s="209">
        <f>SUM(T341:T351)</f>
        <v>0</v>
      </c>
      <c r="AR340" s="210" t="s">
        <v>85</v>
      </c>
      <c r="AT340" s="211" t="s">
        <v>69</v>
      </c>
      <c r="AU340" s="211" t="s">
        <v>75</v>
      </c>
      <c r="AY340" s="210" t="s">
        <v>153</v>
      </c>
      <c r="BK340" s="212">
        <f>SUM(BK341:BK351)</f>
        <v>0</v>
      </c>
    </row>
    <row r="341" s="1" customFormat="1" ht="25.5" customHeight="1">
      <c r="B341" s="46"/>
      <c r="C341" s="215" t="s">
        <v>595</v>
      </c>
      <c r="D341" s="215" t="s">
        <v>155</v>
      </c>
      <c r="E341" s="216" t="s">
        <v>545</v>
      </c>
      <c r="F341" s="217" t="s">
        <v>546</v>
      </c>
      <c r="G341" s="218" t="s">
        <v>92</v>
      </c>
      <c r="H341" s="219">
        <v>6.4000000000000004</v>
      </c>
      <c r="I341" s="220"/>
      <c r="J341" s="221">
        <f>ROUND(I341*H341,2)</f>
        <v>0</v>
      </c>
      <c r="K341" s="217" t="s">
        <v>158</v>
      </c>
      <c r="L341" s="72"/>
      <c r="M341" s="222" t="s">
        <v>21</v>
      </c>
      <c r="N341" s="223" t="s">
        <v>41</v>
      </c>
      <c r="O341" s="47"/>
      <c r="P341" s="224">
        <f>O341*H341</f>
        <v>0</v>
      </c>
      <c r="Q341" s="224">
        <v>0</v>
      </c>
      <c r="R341" s="224">
        <f>Q341*H341</f>
        <v>0</v>
      </c>
      <c r="S341" s="224">
        <v>0</v>
      </c>
      <c r="T341" s="225">
        <f>S341*H341</f>
        <v>0</v>
      </c>
      <c r="AR341" s="24" t="s">
        <v>239</v>
      </c>
      <c r="AT341" s="24" t="s">
        <v>155</v>
      </c>
      <c r="AU341" s="24" t="s">
        <v>85</v>
      </c>
      <c r="AY341" s="24" t="s">
        <v>153</v>
      </c>
      <c r="BE341" s="226">
        <f>IF(N341="základní",J341,0)</f>
        <v>0</v>
      </c>
      <c r="BF341" s="226">
        <f>IF(N341="snížená",J341,0)</f>
        <v>0</v>
      </c>
      <c r="BG341" s="226">
        <f>IF(N341="zákl. přenesená",J341,0)</f>
        <v>0</v>
      </c>
      <c r="BH341" s="226">
        <f>IF(N341="sníž. přenesená",J341,0)</f>
        <v>0</v>
      </c>
      <c r="BI341" s="226">
        <f>IF(N341="nulová",J341,0)</f>
        <v>0</v>
      </c>
      <c r="BJ341" s="24" t="s">
        <v>75</v>
      </c>
      <c r="BK341" s="226">
        <f>ROUND(I341*H341,2)</f>
        <v>0</v>
      </c>
      <c r="BL341" s="24" t="s">
        <v>239</v>
      </c>
      <c r="BM341" s="24" t="s">
        <v>596</v>
      </c>
    </row>
    <row r="342" s="11" customFormat="1">
      <c r="B342" s="227"/>
      <c r="C342" s="228"/>
      <c r="D342" s="229" t="s">
        <v>161</v>
      </c>
      <c r="E342" s="230" t="s">
        <v>21</v>
      </c>
      <c r="F342" s="231" t="s">
        <v>441</v>
      </c>
      <c r="G342" s="228"/>
      <c r="H342" s="232">
        <v>6.4000000000000004</v>
      </c>
      <c r="I342" s="233"/>
      <c r="J342" s="228"/>
      <c r="K342" s="228"/>
      <c r="L342" s="234"/>
      <c r="M342" s="235"/>
      <c r="N342" s="236"/>
      <c r="O342" s="236"/>
      <c r="P342" s="236"/>
      <c r="Q342" s="236"/>
      <c r="R342" s="236"/>
      <c r="S342" s="236"/>
      <c r="T342" s="237"/>
      <c r="AT342" s="238" t="s">
        <v>161</v>
      </c>
      <c r="AU342" s="238" t="s">
        <v>85</v>
      </c>
      <c r="AV342" s="11" t="s">
        <v>85</v>
      </c>
      <c r="AW342" s="11" t="s">
        <v>33</v>
      </c>
      <c r="AX342" s="11" t="s">
        <v>75</v>
      </c>
      <c r="AY342" s="238" t="s">
        <v>153</v>
      </c>
    </row>
    <row r="343" s="1" customFormat="1" ht="16.5" customHeight="1">
      <c r="B343" s="46"/>
      <c r="C343" s="250" t="s">
        <v>597</v>
      </c>
      <c r="D343" s="250" t="s">
        <v>173</v>
      </c>
      <c r="E343" s="251" t="s">
        <v>550</v>
      </c>
      <c r="F343" s="252" t="s">
        <v>551</v>
      </c>
      <c r="G343" s="253" t="s">
        <v>176</v>
      </c>
      <c r="H343" s="254">
        <v>0.002</v>
      </c>
      <c r="I343" s="255"/>
      <c r="J343" s="256">
        <f>ROUND(I343*H343,2)</f>
        <v>0</v>
      </c>
      <c r="K343" s="252" t="s">
        <v>158</v>
      </c>
      <c r="L343" s="257"/>
      <c r="M343" s="258" t="s">
        <v>21</v>
      </c>
      <c r="N343" s="259" t="s">
        <v>41</v>
      </c>
      <c r="O343" s="47"/>
      <c r="P343" s="224">
        <f>O343*H343</f>
        <v>0</v>
      </c>
      <c r="Q343" s="224">
        <v>1</v>
      </c>
      <c r="R343" s="224">
        <f>Q343*H343</f>
        <v>0.002</v>
      </c>
      <c r="S343" s="224">
        <v>0</v>
      </c>
      <c r="T343" s="225">
        <f>S343*H343</f>
        <v>0</v>
      </c>
      <c r="AR343" s="24" t="s">
        <v>332</v>
      </c>
      <c r="AT343" s="24" t="s">
        <v>173</v>
      </c>
      <c r="AU343" s="24" t="s">
        <v>85</v>
      </c>
      <c r="AY343" s="24" t="s">
        <v>153</v>
      </c>
      <c r="BE343" s="226">
        <f>IF(N343="základní",J343,0)</f>
        <v>0</v>
      </c>
      <c r="BF343" s="226">
        <f>IF(N343="snížená",J343,0)</f>
        <v>0</v>
      </c>
      <c r="BG343" s="226">
        <f>IF(N343="zákl. přenesená",J343,0)</f>
        <v>0</v>
      </c>
      <c r="BH343" s="226">
        <f>IF(N343="sníž. přenesená",J343,0)</f>
        <v>0</v>
      </c>
      <c r="BI343" s="226">
        <f>IF(N343="nulová",J343,0)</f>
        <v>0</v>
      </c>
      <c r="BJ343" s="24" t="s">
        <v>75</v>
      </c>
      <c r="BK343" s="226">
        <f>ROUND(I343*H343,2)</f>
        <v>0</v>
      </c>
      <c r="BL343" s="24" t="s">
        <v>239</v>
      </c>
      <c r="BM343" s="24" t="s">
        <v>598</v>
      </c>
    </row>
    <row r="344" s="11" customFormat="1">
      <c r="B344" s="227"/>
      <c r="C344" s="228"/>
      <c r="D344" s="229" t="s">
        <v>161</v>
      </c>
      <c r="E344" s="228"/>
      <c r="F344" s="231" t="s">
        <v>599</v>
      </c>
      <c r="G344" s="228"/>
      <c r="H344" s="232">
        <v>0.002</v>
      </c>
      <c r="I344" s="233"/>
      <c r="J344" s="228"/>
      <c r="K344" s="228"/>
      <c r="L344" s="234"/>
      <c r="M344" s="235"/>
      <c r="N344" s="236"/>
      <c r="O344" s="236"/>
      <c r="P344" s="236"/>
      <c r="Q344" s="236"/>
      <c r="R344" s="236"/>
      <c r="S344" s="236"/>
      <c r="T344" s="237"/>
      <c r="AT344" s="238" t="s">
        <v>161</v>
      </c>
      <c r="AU344" s="238" t="s">
        <v>85</v>
      </c>
      <c r="AV344" s="11" t="s">
        <v>85</v>
      </c>
      <c r="AW344" s="11" t="s">
        <v>6</v>
      </c>
      <c r="AX344" s="11" t="s">
        <v>75</v>
      </c>
      <c r="AY344" s="238" t="s">
        <v>153</v>
      </c>
    </row>
    <row r="345" s="1" customFormat="1" ht="25.5" customHeight="1">
      <c r="B345" s="46"/>
      <c r="C345" s="215" t="s">
        <v>600</v>
      </c>
      <c r="D345" s="215" t="s">
        <v>155</v>
      </c>
      <c r="E345" s="216" t="s">
        <v>555</v>
      </c>
      <c r="F345" s="217" t="s">
        <v>556</v>
      </c>
      <c r="G345" s="218" t="s">
        <v>92</v>
      </c>
      <c r="H345" s="219">
        <v>6.4000000000000004</v>
      </c>
      <c r="I345" s="220"/>
      <c r="J345" s="221">
        <f>ROUND(I345*H345,2)</f>
        <v>0</v>
      </c>
      <c r="K345" s="217" t="s">
        <v>158</v>
      </c>
      <c r="L345" s="72"/>
      <c r="M345" s="222" t="s">
        <v>21</v>
      </c>
      <c r="N345" s="223" t="s">
        <v>41</v>
      </c>
      <c r="O345" s="47"/>
      <c r="P345" s="224">
        <f>O345*H345</f>
        <v>0</v>
      </c>
      <c r="Q345" s="224">
        <v>0.00040000000000000002</v>
      </c>
      <c r="R345" s="224">
        <f>Q345*H345</f>
        <v>0.0025600000000000002</v>
      </c>
      <c r="S345" s="224">
        <v>0</v>
      </c>
      <c r="T345" s="225">
        <f>S345*H345</f>
        <v>0</v>
      </c>
      <c r="AR345" s="24" t="s">
        <v>239</v>
      </c>
      <c r="AT345" s="24" t="s">
        <v>155</v>
      </c>
      <c r="AU345" s="24" t="s">
        <v>85</v>
      </c>
      <c r="AY345" s="24" t="s">
        <v>153</v>
      </c>
      <c r="BE345" s="226">
        <f>IF(N345="základní",J345,0)</f>
        <v>0</v>
      </c>
      <c r="BF345" s="226">
        <f>IF(N345="snížená",J345,0)</f>
        <v>0</v>
      </c>
      <c r="BG345" s="226">
        <f>IF(N345="zákl. přenesená",J345,0)</f>
        <v>0</v>
      </c>
      <c r="BH345" s="226">
        <f>IF(N345="sníž. přenesená",J345,0)</f>
        <v>0</v>
      </c>
      <c r="BI345" s="226">
        <f>IF(N345="nulová",J345,0)</f>
        <v>0</v>
      </c>
      <c r="BJ345" s="24" t="s">
        <v>75</v>
      </c>
      <c r="BK345" s="226">
        <f>ROUND(I345*H345,2)</f>
        <v>0</v>
      </c>
      <c r="BL345" s="24" t="s">
        <v>239</v>
      </c>
      <c r="BM345" s="24" t="s">
        <v>601</v>
      </c>
    </row>
    <row r="346" s="1" customFormat="1" ht="16.5" customHeight="1">
      <c r="B346" s="46"/>
      <c r="C346" s="250" t="s">
        <v>324</v>
      </c>
      <c r="D346" s="250" t="s">
        <v>173</v>
      </c>
      <c r="E346" s="251" t="s">
        <v>559</v>
      </c>
      <c r="F346" s="252" t="s">
        <v>560</v>
      </c>
      <c r="G346" s="253" t="s">
        <v>92</v>
      </c>
      <c r="H346" s="254">
        <v>7.3600000000000003</v>
      </c>
      <c r="I346" s="255"/>
      <c r="J346" s="256">
        <f>ROUND(I346*H346,2)</f>
        <v>0</v>
      </c>
      <c r="K346" s="252" t="s">
        <v>158</v>
      </c>
      <c r="L346" s="257"/>
      <c r="M346" s="258" t="s">
        <v>21</v>
      </c>
      <c r="N346" s="259" t="s">
        <v>41</v>
      </c>
      <c r="O346" s="47"/>
      <c r="P346" s="224">
        <f>O346*H346</f>
        <v>0</v>
      </c>
      <c r="Q346" s="224">
        <v>0.0050000000000000001</v>
      </c>
      <c r="R346" s="224">
        <f>Q346*H346</f>
        <v>0.036799999999999999</v>
      </c>
      <c r="S346" s="224">
        <v>0</v>
      </c>
      <c r="T346" s="225">
        <f>S346*H346</f>
        <v>0</v>
      </c>
      <c r="AR346" s="24" t="s">
        <v>332</v>
      </c>
      <c r="AT346" s="24" t="s">
        <v>173</v>
      </c>
      <c r="AU346" s="24" t="s">
        <v>85</v>
      </c>
      <c r="AY346" s="24" t="s">
        <v>153</v>
      </c>
      <c r="BE346" s="226">
        <f>IF(N346="základní",J346,0)</f>
        <v>0</v>
      </c>
      <c r="BF346" s="226">
        <f>IF(N346="snížená",J346,0)</f>
        <v>0</v>
      </c>
      <c r="BG346" s="226">
        <f>IF(N346="zákl. přenesená",J346,0)</f>
        <v>0</v>
      </c>
      <c r="BH346" s="226">
        <f>IF(N346="sníž. přenesená",J346,0)</f>
        <v>0</v>
      </c>
      <c r="BI346" s="226">
        <f>IF(N346="nulová",J346,0)</f>
        <v>0</v>
      </c>
      <c r="BJ346" s="24" t="s">
        <v>75</v>
      </c>
      <c r="BK346" s="226">
        <f>ROUND(I346*H346,2)</f>
        <v>0</v>
      </c>
      <c r="BL346" s="24" t="s">
        <v>239</v>
      </c>
      <c r="BM346" s="24" t="s">
        <v>602</v>
      </c>
    </row>
    <row r="347" s="11" customFormat="1">
      <c r="B347" s="227"/>
      <c r="C347" s="228"/>
      <c r="D347" s="229" t="s">
        <v>161</v>
      </c>
      <c r="E347" s="228"/>
      <c r="F347" s="231" t="s">
        <v>603</v>
      </c>
      <c r="G347" s="228"/>
      <c r="H347" s="232">
        <v>7.3600000000000003</v>
      </c>
      <c r="I347" s="233"/>
      <c r="J347" s="228"/>
      <c r="K347" s="228"/>
      <c r="L347" s="234"/>
      <c r="M347" s="235"/>
      <c r="N347" s="236"/>
      <c r="O347" s="236"/>
      <c r="P347" s="236"/>
      <c r="Q347" s="236"/>
      <c r="R347" s="236"/>
      <c r="S347" s="236"/>
      <c r="T347" s="237"/>
      <c r="AT347" s="238" t="s">
        <v>161</v>
      </c>
      <c r="AU347" s="238" t="s">
        <v>85</v>
      </c>
      <c r="AV347" s="11" t="s">
        <v>85</v>
      </c>
      <c r="AW347" s="11" t="s">
        <v>6</v>
      </c>
      <c r="AX347" s="11" t="s">
        <v>75</v>
      </c>
      <c r="AY347" s="238" t="s">
        <v>153</v>
      </c>
    </row>
    <row r="348" s="1" customFormat="1" ht="25.5" customHeight="1">
      <c r="B348" s="46"/>
      <c r="C348" s="215" t="s">
        <v>330</v>
      </c>
      <c r="D348" s="215" t="s">
        <v>155</v>
      </c>
      <c r="E348" s="216" t="s">
        <v>564</v>
      </c>
      <c r="F348" s="217" t="s">
        <v>565</v>
      </c>
      <c r="G348" s="218" t="s">
        <v>92</v>
      </c>
      <c r="H348" s="219">
        <v>6.4000000000000004</v>
      </c>
      <c r="I348" s="220"/>
      <c r="J348" s="221">
        <f>ROUND(I348*H348,2)</f>
        <v>0</v>
      </c>
      <c r="K348" s="217" t="s">
        <v>158</v>
      </c>
      <c r="L348" s="72"/>
      <c r="M348" s="222" t="s">
        <v>21</v>
      </c>
      <c r="N348" s="223" t="s">
        <v>41</v>
      </c>
      <c r="O348" s="47"/>
      <c r="P348" s="224">
        <f>O348*H348</f>
        <v>0</v>
      </c>
      <c r="Q348" s="224">
        <v>0</v>
      </c>
      <c r="R348" s="224">
        <f>Q348*H348</f>
        <v>0</v>
      </c>
      <c r="S348" s="224">
        <v>0</v>
      </c>
      <c r="T348" s="225">
        <f>S348*H348</f>
        <v>0</v>
      </c>
      <c r="AR348" s="24" t="s">
        <v>239</v>
      </c>
      <c r="AT348" s="24" t="s">
        <v>155</v>
      </c>
      <c r="AU348" s="24" t="s">
        <v>85</v>
      </c>
      <c r="AY348" s="24" t="s">
        <v>153</v>
      </c>
      <c r="BE348" s="226">
        <f>IF(N348="základní",J348,0)</f>
        <v>0</v>
      </c>
      <c r="BF348" s="226">
        <f>IF(N348="snížená",J348,0)</f>
        <v>0</v>
      </c>
      <c r="BG348" s="226">
        <f>IF(N348="zákl. přenesená",J348,0)</f>
        <v>0</v>
      </c>
      <c r="BH348" s="226">
        <f>IF(N348="sníž. přenesená",J348,0)</f>
        <v>0</v>
      </c>
      <c r="BI348" s="226">
        <f>IF(N348="nulová",J348,0)</f>
        <v>0</v>
      </c>
      <c r="BJ348" s="24" t="s">
        <v>75</v>
      </c>
      <c r="BK348" s="226">
        <f>ROUND(I348*H348,2)</f>
        <v>0</v>
      </c>
      <c r="BL348" s="24" t="s">
        <v>239</v>
      </c>
      <c r="BM348" s="24" t="s">
        <v>604</v>
      </c>
    </row>
    <row r="349" s="1" customFormat="1" ht="25.5" customHeight="1">
      <c r="B349" s="46"/>
      <c r="C349" s="215" t="s">
        <v>356</v>
      </c>
      <c r="D349" s="215" t="s">
        <v>155</v>
      </c>
      <c r="E349" s="216" t="s">
        <v>568</v>
      </c>
      <c r="F349" s="217" t="s">
        <v>569</v>
      </c>
      <c r="G349" s="218" t="s">
        <v>92</v>
      </c>
      <c r="H349" s="219">
        <v>6.4000000000000004</v>
      </c>
      <c r="I349" s="220"/>
      <c r="J349" s="221">
        <f>ROUND(I349*H349,2)</f>
        <v>0</v>
      </c>
      <c r="K349" s="217" t="s">
        <v>158</v>
      </c>
      <c r="L349" s="72"/>
      <c r="M349" s="222" t="s">
        <v>21</v>
      </c>
      <c r="N349" s="223" t="s">
        <v>41</v>
      </c>
      <c r="O349" s="47"/>
      <c r="P349" s="224">
        <f>O349*H349</f>
        <v>0</v>
      </c>
      <c r="Q349" s="224">
        <v>0</v>
      </c>
      <c r="R349" s="224">
        <f>Q349*H349</f>
        <v>0</v>
      </c>
      <c r="S349" s="224">
        <v>0</v>
      </c>
      <c r="T349" s="225">
        <f>S349*H349</f>
        <v>0</v>
      </c>
      <c r="AR349" s="24" t="s">
        <v>239</v>
      </c>
      <c r="AT349" s="24" t="s">
        <v>155</v>
      </c>
      <c r="AU349" s="24" t="s">
        <v>85</v>
      </c>
      <c r="AY349" s="24" t="s">
        <v>153</v>
      </c>
      <c r="BE349" s="226">
        <f>IF(N349="základní",J349,0)</f>
        <v>0</v>
      </c>
      <c r="BF349" s="226">
        <f>IF(N349="snížená",J349,0)</f>
        <v>0</v>
      </c>
      <c r="BG349" s="226">
        <f>IF(N349="zákl. přenesená",J349,0)</f>
        <v>0</v>
      </c>
      <c r="BH349" s="226">
        <f>IF(N349="sníž. přenesená",J349,0)</f>
        <v>0</v>
      </c>
      <c r="BI349" s="226">
        <f>IF(N349="nulová",J349,0)</f>
        <v>0</v>
      </c>
      <c r="BJ349" s="24" t="s">
        <v>75</v>
      </c>
      <c r="BK349" s="226">
        <f>ROUND(I349*H349,2)</f>
        <v>0</v>
      </c>
      <c r="BL349" s="24" t="s">
        <v>239</v>
      </c>
      <c r="BM349" s="24" t="s">
        <v>605</v>
      </c>
    </row>
    <row r="350" s="1" customFormat="1" ht="38.25" customHeight="1">
      <c r="B350" s="46"/>
      <c r="C350" s="215" t="s">
        <v>606</v>
      </c>
      <c r="D350" s="215" t="s">
        <v>155</v>
      </c>
      <c r="E350" s="216" t="s">
        <v>586</v>
      </c>
      <c r="F350" s="217" t="s">
        <v>587</v>
      </c>
      <c r="G350" s="218" t="s">
        <v>176</v>
      </c>
      <c r="H350" s="219">
        <v>0.041000000000000002</v>
      </c>
      <c r="I350" s="220"/>
      <c r="J350" s="221">
        <f>ROUND(I350*H350,2)</f>
        <v>0</v>
      </c>
      <c r="K350" s="217" t="s">
        <v>158</v>
      </c>
      <c r="L350" s="72"/>
      <c r="M350" s="222" t="s">
        <v>21</v>
      </c>
      <c r="N350" s="223" t="s">
        <v>41</v>
      </c>
      <c r="O350" s="47"/>
      <c r="P350" s="224">
        <f>O350*H350</f>
        <v>0</v>
      </c>
      <c r="Q350" s="224">
        <v>0</v>
      </c>
      <c r="R350" s="224">
        <f>Q350*H350</f>
        <v>0</v>
      </c>
      <c r="S350" s="224">
        <v>0</v>
      </c>
      <c r="T350" s="225">
        <f>S350*H350</f>
        <v>0</v>
      </c>
      <c r="AR350" s="24" t="s">
        <v>239</v>
      </c>
      <c r="AT350" s="24" t="s">
        <v>155</v>
      </c>
      <c r="AU350" s="24" t="s">
        <v>85</v>
      </c>
      <c r="AY350" s="24" t="s">
        <v>153</v>
      </c>
      <c r="BE350" s="226">
        <f>IF(N350="základní",J350,0)</f>
        <v>0</v>
      </c>
      <c r="BF350" s="226">
        <f>IF(N350="snížená",J350,0)</f>
        <v>0</v>
      </c>
      <c r="BG350" s="226">
        <f>IF(N350="zákl. přenesená",J350,0)</f>
        <v>0</v>
      </c>
      <c r="BH350" s="226">
        <f>IF(N350="sníž. přenesená",J350,0)</f>
        <v>0</v>
      </c>
      <c r="BI350" s="226">
        <f>IF(N350="nulová",J350,0)</f>
        <v>0</v>
      </c>
      <c r="BJ350" s="24" t="s">
        <v>75</v>
      </c>
      <c r="BK350" s="226">
        <f>ROUND(I350*H350,2)</f>
        <v>0</v>
      </c>
      <c r="BL350" s="24" t="s">
        <v>239</v>
      </c>
      <c r="BM350" s="24" t="s">
        <v>607</v>
      </c>
    </row>
    <row r="351" s="1" customFormat="1" ht="38.25" customHeight="1">
      <c r="B351" s="46"/>
      <c r="C351" s="215" t="s">
        <v>608</v>
      </c>
      <c r="D351" s="215" t="s">
        <v>155</v>
      </c>
      <c r="E351" s="216" t="s">
        <v>590</v>
      </c>
      <c r="F351" s="217" t="s">
        <v>591</v>
      </c>
      <c r="G351" s="218" t="s">
        <v>176</v>
      </c>
      <c r="H351" s="219">
        <v>0.041000000000000002</v>
      </c>
      <c r="I351" s="220"/>
      <c r="J351" s="221">
        <f>ROUND(I351*H351,2)</f>
        <v>0</v>
      </c>
      <c r="K351" s="217" t="s">
        <v>158</v>
      </c>
      <c r="L351" s="72"/>
      <c r="M351" s="222" t="s">
        <v>21</v>
      </c>
      <c r="N351" s="223" t="s">
        <v>41</v>
      </c>
      <c r="O351" s="47"/>
      <c r="P351" s="224">
        <f>O351*H351</f>
        <v>0</v>
      </c>
      <c r="Q351" s="224">
        <v>0</v>
      </c>
      <c r="R351" s="224">
        <f>Q351*H351</f>
        <v>0</v>
      </c>
      <c r="S351" s="224">
        <v>0</v>
      </c>
      <c r="T351" s="225">
        <f>S351*H351</f>
        <v>0</v>
      </c>
      <c r="AR351" s="24" t="s">
        <v>239</v>
      </c>
      <c r="AT351" s="24" t="s">
        <v>155</v>
      </c>
      <c r="AU351" s="24" t="s">
        <v>85</v>
      </c>
      <c r="AY351" s="24" t="s">
        <v>153</v>
      </c>
      <c r="BE351" s="226">
        <f>IF(N351="základní",J351,0)</f>
        <v>0</v>
      </c>
      <c r="BF351" s="226">
        <f>IF(N351="snížená",J351,0)</f>
        <v>0</v>
      </c>
      <c r="BG351" s="226">
        <f>IF(N351="zákl. přenesená",J351,0)</f>
        <v>0</v>
      </c>
      <c r="BH351" s="226">
        <f>IF(N351="sníž. přenesená",J351,0)</f>
        <v>0</v>
      </c>
      <c r="BI351" s="226">
        <f>IF(N351="nulová",J351,0)</f>
        <v>0</v>
      </c>
      <c r="BJ351" s="24" t="s">
        <v>75</v>
      </c>
      <c r="BK351" s="226">
        <f>ROUND(I351*H351,2)</f>
        <v>0</v>
      </c>
      <c r="BL351" s="24" t="s">
        <v>239</v>
      </c>
      <c r="BM351" s="24" t="s">
        <v>609</v>
      </c>
    </row>
    <row r="352" s="10" customFormat="1" ht="29.88" customHeight="1">
      <c r="B352" s="199"/>
      <c r="C352" s="200"/>
      <c r="D352" s="201" t="s">
        <v>69</v>
      </c>
      <c r="E352" s="213" t="s">
        <v>610</v>
      </c>
      <c r="F352" s="213" t="s">
        <v>611</v>
      </c>
      <c r="G352" s="200"/>
      <c r="H352" s="200"/>
      <c r="I352" s="203"/>
      <c r="J352" s="214">
        <f>BK352</f>
        <v>0</v>
      </c>
      <c r="K352" s="200"/>
      <c r="L352" s="205"/>
      <c r="M352" s="206"/>
      <c r="N352" s="207"/>
      <c r="O352" s="207"/>
      <c r="P352" s="208">
        <f>P353</f>
        <v>0</v>
      </c>
      <c r="Q352" s="207"/>
      <c r="R352" s="208">
        <f>R353</f>
        <v>0</v>
      </c>
      <c r="S352" s="207"/>
      <c r="T352" s="209">
        <f>T353</f>
        <v>0</v>
      </c>
      <c r="AR352" s="210" t="s">
        <v>85</v>
      </c>
      <c r="AT352" s="211" t="s">
        <v>69</v>
      </c>
      <c r="AU352" s="211" t="s">
        <v>75</v>
      </c>
      <c r="AY352" s="210" t="s">
        <v>153</v>
      </c>
      <c r="BK352" s="212">
        <f>BK353</f>
        <v>0</v>
      </c>
    </row>
    <row r="353" s="1" customFormat="1" ht="16.5" customHeight="1">
      <c r="B353" s="46"/>
      <c r="C353" s="215" t="s">
        <v>612</v>
      </c>
      <c r="D353" s="215" t="s">
        <v>155</v>
      </c>
      <c r="E353" s="216" t="s">
        <v>610</v>
      </c>
      <c r="F353" s="217" t="s">
        <v>613</v>
      </c>
      <c r="G353" s="218" t="s">
        <v>614</v>
      </c>
      <c r="H353" s="219">
        <v>1</v>
      </c>
      <c r="I353" s="220"/>
      <c r="J353" s="221">
        <f>ROUND(I353*H353,2)</f>
        <v>0</v>
      </c>
      <c r="K353" s="217" t="s">
        <v>21</v>
      </c>
      <c r="L353" s="72"/>
      <c r="M353" s="222" t="s">
        <v>21</v>
      </c>
      <c r="N353" s="223" t="s">
        <v>41</v>
      </c>
      <c r="O353" s="47"/>
      <c r="P353" s="224">
        <f>O353*H353</f>
        <v>0</v>
      </c>
      <c r="Q353" s="224">
        <v>0</v>
      </c>
      <c r="R353" s="224">
        <f>Q353*H353</f>
        <v>0</v>
      </c>
      <c r="S353" s="224">
        <v>0</v>
      </c>
      <c r="T353" s="225">
        <f>S353*H353</f>
        <v>0</v>
      </c>
      <c r="AR353" s="24" t="s">
        <v>239</v>
      </c>
      <c r="AT353" s="24" t="s">
        <v>155</v>
      </c>
      <c r="AU353" s="24" t="s">
        <v>85</v>
      </c>
      <c r="AY353" s="24" t="s">
        <v>153</v>
      </c>
      <c r="BE353" s="226">
        <f>IF(N353="základní",J353,0)</f>
        <v>0</v>
      </c>
      <c r="BF353" s="226">
        <f>IF(N353="snížená",J353,0)</f>
        <v>0</v>
      </c>
      <c r="BG353" s="226">
        <f>IF(N353="zákl. přenesená",J353,0)</f>
        <v>0</v>
      </c>
      <c r="BH353" s="226">
        <f>IF(N353="sníž. přenesená",J353,0)</f>
        <v>0</v>
      </c>
      <c r="BI353" s="226">
        <f>IF(N353="nulová",J353,0)</f>
        <v>0</v>
      </c>
      <c r="BJ353" s="24" t="s">
        <v>75</v>
      </c>
      <c r="BK353" s="226">
        <f>ROUND(I353*H353,2)</f>
        <v>0</v>
      </c>
      <c r="BL353" s="24" t="s">
        <v>239</v>
      </c>
      <c r="BM353" s="24" t="s">
        <v>615</v>
      </c>
    </row>
    <row r="354" s="10" customFormat="1" ht="29.88" customHeight="1">
      <c r="B354" s="199"/>
      <c r="C354" s="200"/>
      <c r="D354" s="201" t="s">
        <v>69</v>
      </c>
      <c r="E354" s="213" t="s">
        <v>616</v>
      </c>
      <c r="F354" s="213" t="s">
        <v>617</v>
      </c>
      <c r="G354" s="200"/>
      <c r="H354" s="200"/>
      <c r="I354" s="203"/>
      <c r="J354" s="214">
        <f>BK354</f>
        <v>0</v>
      </c>
      <c r="K354" s="200"/>
      <c r="L354" s="205"/>
      <c r="M354" s="206"/>
      <c r="N354" s="207"/>
      <c r="O354" s="207"/>
      <c r="P354" s="208">
        <f>SUM(P355:P368)</f>
        <v>0</v>
      </c>
      <c r="Q354" s="207"/>
      <c r="R354" s="208">
        <f>SUM(R355:R368)</f>
        <v>0.035583999999999998</v>
      </c>
      <c r="S354" s="207"/>
      <c r="T354" s="209">
        <f>SUM(T355:T368)</f>
        <v>0</v>
      </c>
      <c r="AR354" s="210" t="s">
        <v>85</v>
      </c>
      <c r="AT354" s="211" t="s">
        <v>69</v>
      </c>
      <c r="AU354" s="211" t="s">
        <v>75</v>
      </c>
      <c r="AY354" s="210" t="s">
        <v>153</v>
      </c>
      <c r="BK354" s="212">
        <f>SUM(BK355:BK368)</f>
        <v>0</v>
      </c>
    </row>
    <row r="355" s="1" customFormat="1" ht="16.5" customHeight="1">
      <c r="B355" s="46"/>
      <c r="C355" s="215" t="s">
        <v>618</v>
      </c>
      <c r="D355" s="215" t="s">
        <v>155</v>
      </c>
      <c r="E355" s="216" t="s">
        <v>619</v>
      </c>
      <c r="F355" s="217" t="s">
        <v>620</v>
      </c>
      <c r="G355" s="218" t="s">
        <v>92</v>
      </c>
      <c r="H355" s="219">
        <v>25.600000000000001</v>
      </c>
      <c r="I355" s="220"/>
      <c r="J355" s="221">
        <f>ROUND(I355*H355,2)</f>
        <v>0</v>
      </c>
      <c r="K355" s="217" t="s">
        <v>158</v>
      </c>
      <c r="L355" s="72"/>
      <c r="M355" s="222" t="s">
        <v>21</v>
      </c>
      <c r="N355" s="223" t="s">
        <v>41</v>
      </c>
      <c r="O355" s="47"/>
      <c r="P355" s="224">
        <f>O355*H355</f>
        <v>0</v>
      </c>
      <c r="Q355" s="224">
        <v>0</v>
      </c>
      <c r="R355" s="224">
        <f>Q355*H355</f>
        <v>0</v>
      </c>
      <c r="S355" s="224">
        <v>0</v>
      </c>
      <c r="T355" s="225">
        <f>S355*H355</f>
        <v>0</v>
      </c>
      <c r="AR355" s="24" t="s">
        <v>239</v>
      </c>
      <c r="AT355" s="24" t="s">
        <v>155</v>
      </c>
      <c r="AU355" s="24" t="s">
        <v>85</v>
      </c>
      <c r="AY355" s="24" t="s">
        <v>153</v>
      </c>
      <c r="BE355" s="226">
        <f>IF(N355="základní",J355,0)</f>
        <v>0</v>
      </c>
      <c r="BF355" s="226">
        <f>IF(N355="snížená",J355,0)</f>
        <v>0</v>
      </c>
      <c r="BG355" s="226">
        <f>IF(N355="zákl. přenesená",J355,0)</f>
        <v>0</v>
      </c>
      <c r="BH355" s="226">
        <f>IF(N355="sníž. přenesená",J355,0)</f>
        <v>0</v>
      </c>
      <c r="BI355" s="226">
        <f>IF(N355="nulová",J355,0)</f>
        <v>0</v>
      </c>
      <c r="BJ355" s="24" t="s">
        <v>75</v>
      </c>
      <c r="BK355" s="226">
        <f>ROUND(I355*H355,2)</f>
        <v>0</v>
      </c>
      <c r="BL355" s="24" t="s">
        <v>239</v>
      </c>
      <c r="BM355" s="24" t="s">
        <v>621</v>
      </c>
    </row>
    <row r="356" s="1" customFormat="1">
      <c r="B356" s="46"/>
      <c r="C356" s="74"/>
      <c r="D356" s="229" t="s">
        <v>179</v>
      </c>
      <c r="E356" s="74"/>
      <c r="F356" s="260" t="s">
        <v>622</v>
      </c>
      <c r="G356" s="74"/>
      <c r="H356" s="74"/>
      <c r="I356" s="186"/>
      <c r="J356" s="74"/>
      <c r="K356" s="74"/>
      <c r="L356" s="72"/>
      <c r="M356" s="261"/>
      <c r="N356" s="47"/>
      <c r="O356" s="47"/>
      <c r="P356" s="47"/>
      <c r="Q356" s="47"/>
      <c r="R356" s="47"/>
      <c r="S356" s="47"/>
      <c r="T356" s="95"/>
      <c r="AT356" s="24" t="s">
        <v>179</v>
      </c>
      <c r="AU356" s="24" t="s">
        <v>85</v>
      </c>
    </row>
    <row r="357" s="13" customFormat="1">
      <c r="B357" s="262"/>
      <c r="C357" s="263"/>
      <c r="D357" s="229" t="s">
        <v>161</v>
      </c>
      <c r="E357" s="264" t="s">
        <v>21</v>
      </c>
      <c r="F357" s="265" t="s">
        <v>623</v>
      </c>
      <c r="G357" s="263"/>
      <c r="H357" s="264" t="s">
        <v>21</v>
      </c>
      <c r="I357" s="266"/>
      <c r="J357" s="263"/>
      <c r="K357" s="263"/>
      <c r="L357" s="267"/>
      <c r="M357" s="268"/>
      <c r="N357" s="269"/>
      <c r="O357" s="269"/>
      <c r="P357" s="269"/>
      <c r="Q357" s="269"/>
      <c r="R357" s="269"/>
      <c r="S357" s="269"/>
      <c r="T357" s="270"/>
      <c r="AT357" s="271" t="s">
        <v>161</v>
      </c>
      <c r="AU357" s="271" t="s">
        <v>85</v>
      </c>
      <c r="AV357" s="13" t="s">
        <v>75</v>
      </c>
      <c r="AW357" s="13" t="s">
        <v>33</v>
      </c>
      <c r="AX357" s="13" t="s">
        <v>70</v>
      </c>
      <c r="AY357" s="271" t="s">
        <v>153</v>
      </c>
    </row>
    <row r="358" s="13" customFormat="1">
      <c r="B358" s="262"/>
      <c r="C358" s="263"/>
      <c r="D358" s="229" t="s">
        <v>161</v>
      </c>
      <c r="E358" s="264" t="s">
        <v>21</v>
      </c>
      <c r="F358" s="265" t="s">
        <v>624</v>
      </c>
      <c r="G358" s="263"/>
      <c r="H358" s="264" t="s">
        <v>21</v>
      </c>
      <c r="I358" s="266"/>
      <c r="J358" s="263"/>
      <c r="K358" s="263"/>
      <c r="L358" s="267"/>
      <c r="M358" s="268"/>
      <c r="N358" s="269"/>
      <c r="O358" s="269"/>
      <c r="P358" s="269"/>
      <c r="Q358" s="269"/>
      <c r="R358" s="269"/>
      <c r="S358" s="269"/>
      <c r="T358" s="270"/>
      <c r="AT358" s="271" t="s">
        <v>161</v>
      </c>
      <c r="AU358" s="271" t="s">
        <v>85</v>
      </c>
      <c r="AV358" s="13" t="s">
        <v>75</v>
      </c>
      <c r="AW358" s="13" t="s">
        <v>33</v>
      </c>
      <c r="AX358" s="13" t="s">
        <v>70</v>
      </c>
      <c r="AY358" s="271" t="s">
        <v>153</v>
      </c>
    </row>
    <row r="359" s="11" customFormat="1">
      <c r="B359" s="227"/>
      <c r="C359" s="228"/>
      <c r="D359" s="229" t="s">
        <v>161</v>
      </c>
      <c r="E359" s="230" t="s">
        <v>21</v>
      </c>
      <c r="F359" s="231" t="s">
        <v>625</v>
      </c>
      <c r="G359" s="228"/>
      <c r="H359" s="232">
        <v>12.800000000000001</v>
      </c>
      <c r="I359" s="233"/>
      <c r="J359" s="228"/>
      <c r="K359" s="228"/>
      <c r="L359" s="234"/>
      <c r="M359" s="235"/>
      <c r="N359" s="236"/>
      <c r="O359" s="236"/>
      <c r="P359" s="236"/>
      <c r="Q359" s="236"/>
      <c r="R359" s="236"/>
      <c r="S359" s="236"/>
      <c r="T359" s="237"/>
      <c r="AT359" s="238" t="s">
        <v>161</v>
      </c>
      <c r="AU359" s="238" t="s">
        <v>85</v>
      </c>
      <c r="AV359" s="11" t="s">
        <v>85</v>
      </c>
      <c r="AW359" s="11" t="s">
        <v>33</v>
      </c>
      <c r="AX359" s="11" t="s">
        <v>70</v>
      </c>
      <c r="AY359" s="238" t="s">
        <v>153</v>
      </c>
    </row>
    <row r="360" s="11" customFormat="1">
      <c r="B360" s="227"/>
      <c r="C360" s="228"/>
      <c r="D360" s="229" t="s">
        <v>161</v>
      </c>
      <c r="E360" s="230" t="s">
        <v>21</v>
      </c>
      <c r="F360" s="231" t="s">
        <v>626</v>
      </c>
      <c r="G360" s="228"/>
      <c r="H360" s="232">
        <v>12.800000000000001</v>
      </c>
      <c r="I360" s="233"/>
      <c r="J360" s="228"/>
      <c r="K360" s="228"/>
      <c r="L360" s="234"/>
      <c r="M360" s="235"/>
      <c r="N360" s="236"/>
      <c r="O360" s="236"/>
      <c r="P360" s="236"/>
      <c r="Q360" s="236"/>
      <c r="R360" s="236"/>
      <c r="S360" s="236"/>
      <c r="T360" s="237"/>
      <c r="AT360" s="238" t="s">
        <v>161</v>
      </c>
      <c r="AU360" s="238" t="s">
        <v>85</v>
      </c>
      <c r="AV360" s="11" t="s">
        <v>85</v>
      </c>
      <c r="AW360" s="11" t="s">
        <v>33</v>
      </c>
      <c r="AX360" s="11" t="s">
        <v>70</v>
      </c>
      <c r="AY360" s="238" t="s">
        <v>153</v>
      </c>
    </row>
    <row r="361" s="14" customFormat="1">
      <c r="B361" s="272"/>
      <c r="C361" s="273"/>
      <c r="D361" s="229" t="s">
        <v>161</v>
      </c>
      <c r="E361" s="274" t="s">
        <v>21</v>
      </c>
      <c r="F361" s="275" t="s">
        <v>227</v>
      </c>
      <c r="G361" s="273"/>
      <c r="H361" s="276">
        <v>25.600000000000001</v>
      </c>
      <c r="I361" s="277"/>
      <c r="J361" s="273"/>
      <c r="K361" s="273"/>
      <c r="L361" s="278"/>
      <c r="M361" s="279"/>
      <c r="N361" s="280"/>
      <c r="O361" s="280"/>
      <c r="P361" s="280"/>
      <c r="Q361" s="280"/>
      <c r="R361" s="280"/>
      <c r="S361" s="280"/>
      <c r="T361" s="281"/>
      <c r="AT361" s="282" t="s">
        <v>161</v>
      </c>
      <c r="AU361" s="282" t="s">
        <v>85</v>
      </c>
      <c r="AV361" s="14" t="s">
        <v>159</v>
      </c>
      <c r="AW361" s="14" t="s">
        <v>33</v>
      </c>
      <c r="AX361" s="14" t="s">
        <v>75</v>
      </c>
      <c r="AY361" s="282" t="s">
        <v>153</v>
      </c>
    </row>
    <row r="362" s="1" customFormat="1" ht="16.5" customHeight="1">
      <c r="B362" s="46"/>
      <c r="C362" s="215" t="s">
        <v>627</v>
      </c>
      <c r="D362" s="215" t="s">
        <v>155</v>
      </c>
      <c r="E362" s="216" t="s">
        <v>628</v>
      </c>
      <c r="F362" s="217" t="s">
        <v>629</v>
      </c>
      <c r="G362" s="218" t="s">
        <v>92</v>
      </c>
      <c r="H362" s="219">
        <v>25.600000000000001</v>
      </c>
      <c r="I362" s="220"/>
      <c r="J362" s="221">
        <f>ROUND(I362*H362,2)</f>
        <v>0</v>
      </c>
      <c r="K362" s="217" t="s">
        <v>158</v>
      </c>
      <c r="L362" s="72"/>
      <c r="M362" s="222" t="s">
        <v>21</v>
      </c>
      <c r="N362" s="223" t="s">
        <v>41</v>
      </c>
      <c r="O362" s="47"/>
      <c r="P362" s="224">
        <f>O362*H362</f>
        <v>0</v>
      </c>
      <c r="Q362" s="224">
        <v>0.00139</v>
      </c>
      <c r="R362" s="224">
        <f>Q362*H362</f>
        <v>0.035583999999999998</v>
      </c>
      <c r="S362" s="224">
        <v>0</v>
      </c>
      <c r="T362" s="225">
        <f>S362*H362</f>
        <v>0</v>
      </c>
      <c r="AR362" s="24" t="s">
        <v>239</v>
      </c>
      <c r="AT362" s="24" t="s">
        <v>155</v>
      </c>
      <c r="AU362" s="24" t="s">
        <v>85</v>
      </c>
      <c r="AY362" s="24" t="s">
        <v>153</v>
      </c>
      <c r="BE362" s="226">
        <f>IF(N362="základní",J362,0)</f>
        <v>0</v>
      </c>
      <c r="BF362" s="226">
        <f>IF(N362="snížená",J362,0)</f>
        <v>0</v>
      </c>
      <c r="BG362" s="226">
        <f>IF(N362="zákl. přenesená",J362,0)</f>
        <v>0</v>
      </c>
      <c r="BH362" s="226">
        <f>IF(N362="sníž. přenesená",J362,0)</f>
        <v>0</v>
      </c>
      <c r="BI362" s="226">
        <f>IF(N362="nulová",J362,0)</f>
        <v>0</v>
      </c>
      <c r="BJ362" s="24" t="s">
        <v>75</v>
      </c>
      <c r="BK362" s="226">
        <f>ROUND(I362*H362,2)</f>
        <v>0</v>
      </c>
      <c r="BL362" s="24" t="s">
        <v>239</v>
      </c>
      <c r="BM362" s="24" t="s">
        <v>630</v>
      </c>
    </row>
    <row r="363" s="1" customFormat="1" ht="25.5" customHeight="1">
      <c r="B363" s="46"/>
      <c r="C363" s="215" t="s">
        <v>631</v>
      </c>
      <c r="D363" s="215" t="s">
        <v>155</v>
      </c>
      <c r="E363" s="216" t="s">
        <v>632</v>
      </c>
      <c r="F363" s="217" t="s">
        <v>633</v>
      </c>
      <c r="G363" s="218" t="s">
        <v>614</v>
      </c>
      <c r="H363" s="219">
        <v>1</v>
      </c>
      <c r="I363" s="220"/>
      <c r="J363" s="221">
        <f>ROUND(I363*H363,2)</f>
        <v>0</v>
      </c>
      <c r="K363" s="217" t="s">
        <v>21</v>
      </c>
      <c r="L363" s="72"/>
      <c r="M363" s="222" t="s">
        <v>21</v>
      </c>
      <c r="N363" s="223" t="s">
        <v>41</v>
      </c>
      <c r="O363" s="47"/>
      <c r="P363" s="224">
        <f>O363*H363</f>
        <v>0</v>
      </c>
      <c r="Q363" s="224">
        <v>0</v>
      </c>
      <c r="R363" s="224">
        <f>Q363*H363</f>
        <v>0</v>
      </c>
      <c r="S363" s="224">
        <v>0</v>
      </c>
      <c r="T363" s="225">
        <f>S363*H363</f>
        <v>0</v>
      </c>
      <c r="AR363" s="24" t="s">
        <v>239</v>
      </c>
      <c r="AT363" s="24" t="s">
        <v>155</v>
      </c>
      <c r="AU363" s="24" t="s">
        <v>85</v>
      </c>
      <c r="AY363" s="24" t="s">
        <v>153</v>
      </c>
      <c r="BE363" s="226">
        <f>IF(N363="základní",J363,0)</f>
        <v>0</v>
      </c>
      <c r="BF363" s="226">
        <f>IF(N363="snížená",J363,0)</f>
        <v>0</v>
      </c>
      <c r="BG363" s="226">
        <f>IF(N363="zákl. přenesená",J363,0)</f>
        <v>0</v>
      </c>
      <c r="BH363" s="226">
        <f>IF(N363="sníž. přenesená",J363,0)</f>
        <v>0</v>
      </c>
      <c r="BI363" s="226">
        <f>IF(N363="nulová",J363,0)</f>
        <v>0</v>
      </c>
      <c r="BJ363" s="24" t="s">
        <v>75</v>
      </c>
      <c r="BK363" s="226">
        <f>ROUND(I363*H363,2)</f>
        <v>0</v>
      </c>
      <c r="BL363" s="24" t="s">
        <v>239</v>
      </c>
      <c r="BM363" s="24" t="s">
        <v>634</v>
      </c>
    </row>
    <row r="364" s="13" customFormat="1">
      <c r="B364" s="262"/>
      <c r="C364" s="263"/>
      <c r="D364" s="229" t="s">
        <v>161</v>
      </c>
      <c r="E364" s="264" t="s">
        <v>21</v>
      </c>
      <c r="F364" s="265" t="s">
        <v>635</v>
      </c>
      <c r="G364" s="263"/>
      <c r="H364" s="264" t="s">
        <v>21</v>
      </c>
      <c r="I364" s="266"/>
      <c r="J364" s="263"/>
      <c r="K364" s="263"/>
      <c r="L364" s="267"/>
      <c r="M364" s="268"/>
      <c r="N364" s="269"/>
      <c r="O364" s="269"/>
      <c r="P364" s="269"/>
      <c r="Q364" s="269"/>
      <c r="R364" s="269"/>
      <c r="S364" s="269"/>
      <c r="T364" s="270"/>
      <c r="AT364" s="271" t="s">
        <v>161</v>
      </c>
      <c r="AU364" s="271" t="s">
        <v>85</v>
      </c>
      <c r="AV364" s="13" t="s">
        <v>75</v>
      </c>
      <c r="AW364" s="13" t="s">
        <v>33</v>
      </c>
      <c r="AX364" s="13" t="s">
        <v>70</v>
      </c>
      <c r="AY364" s="271" t="s">
        <v>153</v>
      </c>
    </row>
    <row r="365" s="13" customFormat="1">
      <c r="B365" s="262"/>
      <c r="C365" s="263"/>
      <c r="D365" s="229" t="s">
        <v>161</v>
      </c>
      <c r="E365" s="264" t="s">
        <v>21</v>
      </c>
      <c r="F365" s="265" t="s">
        <v>636</v>
      </c>
      <c r="G365" s="263"/>
      <c r="H365" s="264" t="s">
        <v>21</v>
      </c>
      <c r="I365" s="266"/>
      <c r="J365" s="263"/>
      <c r="K365" s="263"/>
      <c r="L365" s="267"/>
      <c r="M365" s="268"/>
      <c r="N365" s="269"/>
      <c r="O365" s="269"/>
      <c r="P365" s="269"/>
      <c r="Q365" s="269"/>
      <c r="R365" s="269"/>
      <c r="S365" s="269"/>
      <c r="T365" s="270"/>
      <c r="AT365" s="271" t="s">
        <v>161</v>
      </c>
      <c r="AU365" s="271" t="s">
        <v>85</v>
      </c>
      <c r="AV365" s="13" t="s">
        <v>75</v>
      </c>
      <c r="AW365" s="13" t="s">
        <v>33</v>
      </c>
      <c r="AX365" s="13" t="s">
        <v>70</v>
      </c>
      <c r="AY365" s="271" t="s">
        <v>153</v>
      </c>
    </row>
    <row r="366" s="11" customFormat="1">
      <c r="B366" s="227"/>
      <c r="C366" s="228"/>
      <c r="D366" s="229" t="s">
        <v>161</v>
      </c>
      <c r="E366" s="230" t="s">
        <v>21</v>
      </c>
      <c r="F366" s="231" t="s">
        <v>75</v>
      </c>
      <c r="G366" s="228"/>
      <c r="H366" s="232">
        <v>1</v>
      </c>
      <c r="I366" s="233"/>
      <c r="J366" s="228"/>
      <c r="K366" s="228"/>
      <c r="L366" s="234"/>
      <c r="M366" s="235"/>
      <c r="N366" s="236"/>
      <c r="O366" s="236"/>
      <c r="P366" s="236"/>
      <c r="Q366" s="236"/>
      <c r="R366" s="236"/>
      <c r="S366" s="236"/>
      <c r="T366" s="237"/>
      <c r="AT366" s="238" t="s">
        <v>161</v>
      </c>
      <c r="AU366" s="238" t="s">
        <v>85</v>
      </c>
      <c r="AV366" s="11" t="s">
        <v>85</v>
      </c>
      <c r="AW366" s="11" t="s">
        <v>33</v>
      </c>
      <c r="AX366" s="11" t="s">
        <v>75</v>
      </c>
      <c r="AY366" s="238" t="s">
        <v>153</v>
      </c>
    </row>
    <row r="367" s="1" customFormat="1" ht="25.5" customHeight="1">
      <c r="B367" s="46"/>
      <c r="C367" s="215" t="s">
        <v>637</v>
      </c>
      <c r="D367" s="215" t="s">
        <v>155</v>
      </c>
      <c r="E367" s="216" t="s">
        <v>638</v>
      </c>
      <c r="F367" s="217" t="s">
        <v>639</v>
      </c>
      <c r="G367" s="218" t="s">
        <v>176</v>
      </c>
      <c r="H367" s="219">
        <v>0.035999999999999997</v>
      </c>
      <c r="I367" s="220"/>
      <c r="J367" s="221">
        <f>ROUND(I367*H367,2)</f>
        <v>0</v>
      </c>
      <c r="K367" s="217" t="s">
        <v>158</v>
      </c>
      <c r="L367" s="72"/>
      <c r="M367" s="222" t="s">
        <v>21</v>
      </c>
      <c r="N367" s="223" t="s">
        <v>41</v>
      </c>
      <c r="O367" s="47"/>
      <c r="P367" s="224">
        <f>O367*H367</f>
        <v>0</v>
      </c>
      <c r="Q367" s="224">
        <v>0</v>
      </c>
      <c r="R367" s="224">
        <f>Q367*H367</f>
        <v>0</v>
      </c>
      <c r="S367" s="224">
        <v>0</v>
      </c>
      <c r="T367" s="225">
        <f>S367*H367</f>
        <v>0</v>
      </c>
      <c r="AR367" s="24" t="s">
        <v>239</v>
      </c>
      <c r="AT367" s="24" t="s">
        <v>155</v>
      </c>
      <c r="AU367" s="24" t="s">
        <v>85</v>
      </c>
      <c r="AY367" s="24" t="s">
        <v>153</v>
      </c>
      <c r="BE367" s="226">
        <f>IF(N367="základní",J367,0)</f>
        <v>0</v>
      </c>
      <c r="BF367" s="226">
        <f>IF(N367="snížená",J367,0)</f>
        <v>0</v>
      </c>
      <c r="BG367" s="226">
        <f>IF(N367="zákl. přenesená",J367,0)</f>
        <v>0</v>
      </c>
      <c r="BH367" s="226">
        <f>IF(N367="sníž. přenesená",J367,0)</f>
        <v>0</v>
      </c>
      <c r="BI367" s="226">
        <f>IF(N367="nulová",J367,0)</f>
        <v>0</v>
      </c>
      <c r="BJ367" s="24" t="s">
        <v>75</v>
      </c>
      <c r="BK367" s="226">
        <f>ROUND(I367*H367,2)</f>
        <v>0</v>
      </c>
      <c r="BL367" s="24" t="s">
        <v>239</v>
      </c>
      <c r="BM367" s="24" t="s">
        <v>640</v>
      </c>
    </row>
    <row r="368" s="1" customFormat="1" ht="38.25" customHeight="1">
      <c r="B368" s="46"/>
      <c r="C368" s="215" t="s">
        <v>641</v>
      </c>
      <c r="D368" s="215" t="s">
        <v>155</v>
      </c>
      <c r="E368" s="216" t="s">
        <v>642</v>
      </c>
      <c r="F368" s="217" t="s">
        <v>643</v>
      </c>
      <c r="G368" s="218" t="s">
        <v>176</v>
      </c>
      <c r="H368" s="219">
        <v>0.035999999999999997</v>
      </c>
      <c r="I368" s="220"/>
      <c r="J368" s="221">
        <f>ROUND(I368*H368,2)</f>
        <v>0</v>
      </c>
      <c r="K368" s="217" t="s">
        <v>158</v>
      </c>
      <c r="L368" s="72"/>
      <c r="M368" s="222" t="s">
        <v>21</v>
      </c>
      <c r="N368" s="223" t="s">
        <v>41</v>
      </c>
      <c r="O368" s="47"/>
      <c r="P368" s="224">
        <f>O368*H368</f>
        <v>0</v>
      </c>
      <c r="Q368" s="224">
        <v>0</v>
      </c>
      <c r="R368" s="224">
        <f>Q368*H368</f>
        <v>0</v>
      </c>
      <c r="S368" s="224">
        <v>0</v>
      </c>
      <c r="T368" s="225">
        <f>S368*H368</f>
        <v>0</v>
      </c>
      <c r="AR368" s="24" t="s">
        <v>239</v>
      </c>
      <c r="AT368" s="24" t="s">
        <v>155</v>
      </c>
      <c r="AU368" s="24" t="s">
        <v>85</v>
      </c>
      <c r="AY368" s="24" t="s">
        <v>153</v>
      </c>
      <c r="BE368" s="226">
        <f>IF(N368="základní",J368,0)</f>
        <v>0</v>
      </c>
      <c r="BF368" s="226">
        <f>IF(N368="snížená",J368,0)</f>
        <v>0</v>
      </c>
      <c r="BG368" s="226">
        <f>IF(N368="zákl. přenesená",J368,0)</f>
        <v>0</v>
      </c>
      <c r="BH368" s="226">
        <f>IF(N368="sníž. přenesená",J368,0)</f>
        <v>0</v>
      </c>
      <c r="BI368" s="226">
        <f>IF(N368="nulová",J368,0)</f>
        <v>0</v>
      </c>
      <c r="BJ368" s="24" t="s">
        <v>75</v>
      </c>
      <c r="BK368" s="226">
        <f>ROUND(I368*H368,2)</f>
        <v>0</v>
      </c>
      <c r="BL368" s="24" t="s">
        <v>239</v>
      </c>
      <c r="BM368" s="24" t="s">
        <v>644</v>
      </c>
    </row>
    <row r="369" s="10" customFormat="1" ht="29.88" customHeight="1">
      <c r="B369" s="199"/>
      <c r="C369" s="200"/>
      <c r="D369" s="201" t="s">
        <v>69</v>
      </c>
      <c r="E369" s="213" t="s">
        <v>645</v>
      </c>
      <c r="F369" s="213" t="s">
        <v>646</v>
      </c>
      <c r="G369" s="200"/>
      <c r="H369" s="200"/>
      <c r="I369" s="203"/>
      <c r="J369" s="214">
        <f>BK369</f>
        <v>0</v>
      </c>
      <c r="K369" s="200"/>
      <c r="L369" s="205"/>
      <c r="M369" s="206"/>
      <c r="N369" s="207"/>
      <c r="O369" s="207"/>
      <c r="P369" s="208">
        <f>P370</f>
        <v>0</v>
      </c>
      <c r="Q369" s="207"/>
      <c r="R369" s="208">
        <f>R370</f>
        <v>0</v>
      </c>
      <c r="S369" s="207"/>
      <c r="T369" s="209">
        <f>T370</f>
        <v>0</v>
      </c>
      <c r="AR369" s="210" t="s">
        <v>85</v>
      </c>
      <c r="AT369" s="211" t="s">
        <v>69</v>
      </c>
      <c r="AU369" s="211" t="s">
        <v>75</v>
      </c>
      <c r="AY369" s="210" t="s">
        <v>153</v>
      </c>
      <c r="BK369" s="212">
        <f>BK370</f>
        <v>0</v>
      </c>
    </row>
    <row r="370" s="1" customFormat="1" ht="16.5" customHeight="1">
      <c r="B370" s="46"/>
      <c r="C370" s="215" t="s">
        <v>647</v>
      </c>
      <c r="D370" s="215" t="s">
        <v>155</v>
      </c>
      <c r="E370" s="216" t="s">
        <v>648</v>
      </c>
      <c r="F370" s="217" t="s">
        <v>649</v>
      </c>
      <c r="G370" s="218" t="s">
        <v>614</v>
      </c>
      <c r="H370" s="219">
        <v>1</v>
      </c>
      <c r="I370" s="220"/>
      <c r="J370" s="221">
        <f>ROUND(I370*H370,2)</f>
        <v>0</v>
      </c>
      <c r="K370" s="217" t="s">
        <v>21</v>
      </c>
      <c r="L370" s="72"/>
      <c r="M370" s="222" t="s">
        <v>21</v>
      </c>
      <c r="N370" s="223" t="s">
        <v>41</v>
      </c>
      <c r="O370" s="47"/>
      <c r="P370" s="224">
        <f>O370*H370</f>
        <v>0</v>
      </c>
      <c r="Q370" s="224">
        <v>0</v>
      </c>
      <c r="R370" s="224">
        <f>Q370*H370</f>
        <v>0</v>
      </c>
      <c r="S370" s="224">
        <v>0</v>
      </c>
      <c r="T370" s="225">
        <f>S370*H370</f>
        <v>0</v>
      </c>
      <c r="AR370" s="24" t="s">
        <v>239</v>
      </c>
      <c r="AT370" s="24" t="s">
        <v>155</v>
      </c>
      <c r="AU370" s="24" t="s">
        <v>85</v>
      </c>
      <c r="AY370" s="24" t="s">
        <v>153</v>
      </c>
      <c r="BE370" s="226">
        <f>IF(N370="základní",J370,0)</f>
        <v>0</v>
      </c>
      <c r="BF370" s="226">
        <f>IF(N370="snížená",J370,0)</f>
        <v>0</v>
      </c>
      <c r="BG370" s="226">
        <f>IF(N370="zákl. přenesená",J370,0)</f>
        <v>0</v>
      </c>
      <c r="BH370" s="226">
        <f>IF(N370="sníž. přenesená",J370,0)</f>
        <v>0</v>
      </c>
      <c r="BI370" s="226">
        <f>IF(N370="nulová",J370,0)</f>
        <v>0</v>
      </c>
      <c r="BJ370" s="24" t="s">
        <v>75</v>
      </c>
      <c r="BK370" s="226">
        <f>ROUND(I370*H370,2)</f>
        <v>0</v>
      </c>
      <c r="BL370" s="24" t="s">
        <v>239</v>
      </c>
      <c r="BM370" s="24" t="s">
        <v>650</v>
      </c>
    </row>
    <row r="371" s="10" customFormat="1" ht="29.88" customHeight="1">
      <c r="B371" s="199"/>
      <c r="C371" s="200"/>
      <c r="D371" s="201" t="s">
        <v>69</v>
      </c>
      <c r="E371" s="213" t="s">
        <v>651</v>
      </c>
      <c r="F371" s="213" t="s">
        <v>652</v>
      </c>
      <c r="G371" s="200"/>
      <c r="H371" s="200"/>
      <c r="I371" s="203"/>
      <c r="J371" s="214">
        <f>BK371</f>
        <v>0</v>
      </c>
      <c r="K371" s="200"/>
      <c r="L371" s="205"/>
      <c r="M371" s="206"/>
      <c r="N371" s="207"/>
      <c r="O371" s="207"/>
      <c r="P371" s="208">
        <f>P372</f>
        <v>0</v>
      </c>
      <c r="Q371" s="207"/>
      <c r="R371" s="208">
        <f>R372</f>
        <v>0</v>
      </c>
      <c r="S371" s="207"/>
      <c r="T371" s="209">
        <f>T372</f>
        <v>0</v>
      </c>
      <c r="AR371" s="210" t="s">
        <v>85</v>
      </c>
      <c r="AT371" s="211" t="s">
        <v>69</v>
      </c>
      <c r="AU371" s="211" t="s">
        <v>75</v>
      </c>
      <c r="AY371" s="210" t="s">
        <v>153</v>
      </c>
      <c r="BK371" s="212">
        <f>BK372</f>
        <v>0</v>
      </c>
    </row>
    <row r="372" s="1" customFormat="1" ht="16.5" customHeight="1">
      <c r="B372" s="46"/>
      <c r="C372" s="215" t="s">
        <v>653</v>
      </c>
      <c r="D372" s="215" t="s">
        <v>155</v>
      </c>
      <c r="E372" s="216" t="s">
        <v>654</v>
      </c>
      <c r="F372" s="217" t="s">
        <v>655</v>
      </c>
      <c r="G372" s="218" t="s">
        <v>614</v>
      </c>
      <c r="H372" s="219">
        <v>1</v>
      </c>
      <c r="I372" s="220"/>
      <c r="J372" s="221">
        <f>ROUND(I372*H372,2)</f>
        <v>0</v>
      </c>
      <c r="K372" s="217" t="s">
        <v>21</v>
      </c>
      <c r="L372" s="72"/>
      <c r="M372" s="222" t="s">
        <v>21</v>
      </c>
      <c r="N372" s="223" t="s">
        <v>41</v>
      </c>
      <c r="O372" s="47"/>
      <c r="P372" s="224">
        <f>O372*H372</f>
        <v>0</v>
      </c>
      <c r="Q372" s="224">
        <v>0</v>
      </c>
      <c r="R372" s="224">
        <f>Q372*H372</f>
        <v>0</v>
      </c>
      <c r="S372" s="224">
        <v>0</v>
      </c>
      <c r="T372" s="225">
        <f>S372*H372</f>
        <v>0</v>
      </c>
      <c r="AR372" s="24" t="s">
        <v>239</v>
      </c>
      <c r="AT372" s="24" t="s">
        <v>155</v>
      </c>
      <c r="AU372" s="24" t="s">
        <v>85</v>
      </c>
      <c r="AY372" s="24" t="s">
        <v>153</v>
      </c>
      <c r="BE372" s="226">
        <f>IF(N372="základní",J372,0)</f>
        <v>0</v>
      </c>
      <c r="BF372" s="226">
        <f>IF(N372="snížená",J372,0)</f>
        <v>0</v>
      </c>
      <c r="BG372" s="226">
        <f>IF(N372="zákl. přenesená",J372,0)</f>
        <v>0</v>
      </c>
      <c r="BH372" s="226">
        <f>IF(N372="sníž. přenesená",J372,0)</f>
        <v>0</v>
      </c>
      <c r="BI372" s="226">
        <f>IF(N372="nulová",J372,0)</f>
        <v>0</v>
      </c>
      <c r="BJ372" s="24" t="s">
        <v>75</v>
      </c>
      <c r="BK372" s="226">
        <f>ROUND(I372*H372,2)</f>
        <v>0</v>
      </c>
      <c r="BL372" s="24" t="s">
        <v>239</v>
      </c>
      <c r="BM372" s="24" t="s">
        <v>656</v>
      </c>
    </row>
    <row r="373" s="10" customFormat="1" ht="29.88" customHeight="1">
      <c r="B373" s="199"/>
      <c r="C373" s="200"/>
      <c r="D373" s="201" t="s">
        <v>69</v>
      </c>
      <c r="E373" s="213" t="s">
        <v>657</v>
      </c>
      <c r="F373" s="213" t="s">
        <v>658</v>
      </c>
      <c r="G373" s="200"/>
      <c r="H373" s="200"/>
      <c r="I373" s="203"/>
      <c r="J373" s="214">
        <f>BK373</f>
        <v>0</v>
      </c>
      <c r="K373" s="200"/>
      <c r="L373" s="205"/>
      <c r="M373" s="206"/>
      <c r="N373" s="207"/>
      <c r="O373" s="207"/>
      <c r="P373" s="208">
        <f>SUM(P374:P380)</f>
        <v>0</v>
      </c>
      <c r="Q373" s="207"/>
      <c r="R373" s="208">
        <f>SUM(R374:R380)</f>
        <v>0</v>
      </c>
      <c r="S373" s="207"/>
      <c r="T373" s="209">
        <f>SUM(T374:T380)</f>
        <v>0.99456</v>
      </c>
      <c r="AR373" s="210" t="s">
        <v>85</v>
      </c>
      <c r="AT373" s="211" t="s">
        <v>69</v>
      </c>
      <c r="AU373" s="211" t="s">
        <v>75</v>
      </c>
      <c r="AY373" s="210" t="s">
        <v>153</v>
      </c>
      <c r="BK373" s="212">
        <f>SUM(BK374:BK380)</f>
        <v>0</v>
      </c>
    </row>
    <row r="374" s="1" customFormat="1" ht="25.5" customHeight="1">
      <c r="B374" s="46"/>
      <c r="C374" s="215" t="s">
        <v>659</v>
      </c>
      <c r="D374" s="215" t="s">
        <v>155</v>
      </c>
      <c r="E374" s="216" t="s">
        <v>660</v>
      </c>
      <c r="F374" s="217" t="s">
        <v>661</v>
      </c>
      <c r="G374" s="218" t="s">
        <v>92</v>
      </c>
      <c r="H374" s="219">
        <v>20.719999999999999</v>
      </c>
      <c r="I374" s="220"/>
      <c r="J374" s="221">
        <f>ROUND(I374*H374,2)</f>
        <v>0</v>
      </c>
      <c r="K374" s="217" t="s">
        <v>158</v>
      </c>
      <c r="L374" s="72"/>
      <c r="M374" s="222" t="s">
        <v>21</v>
      </c>
      <c r="N374" s="223" t="s">
        <v>41</v>
      </c>
      <c r="O374" s="47"/>
      <c r="P374" s="224">
        <f>O374*H374</f>
        <v>0</v>
      </c>
      <c r="Q374" s="224">
        <v>0</v>
      </c>
      <c r="R374" s="224">
        <f>Q374*H374</f>
        <v>0</v>
      </c>
      <c r="S374" s="224">
        <v>0.040000000000000001</v>
      </c>
      <c r="T374" s="225">
        <f>S374*H374</f>
        <v>0.82879999999999998</v>
      </c>
      <c r="AR374" s="24" t="s">
        <v>239</v>
      </c>
      <c r="AT374" s="24" t="s">
        <v>155</v>
      </c>
      <c r="AU374" s="24" t="s">
        <v>85</v>
      </c>
      <c r="AY374" s="24" t="s">
        <v>153</v>
      </c>
      <c r="BE374" s="226">
        <f>IF(N374="základní",J374,0)</f>
        <v>0</v>
      </c>
      <c r="BF374" s="226">
        <f>IF(N374="snížená",J374,0)</f>
        <v>0</v>
      </c>
      <c r="BG374" s="226">
        <f>IF(N374="zákl. přenesená",J374,0)</f>
        <v>0</v>
      </c>
      <c r="BH374" s="226">
        <f>IF(N374="sníž. přenesená",J374,0)</f>
        <v>0</v>
      </c>
      <c r="BI374" s="226">
        <f>IF(N374="nulová",J374,0)</f>
        <v>0</v>
      </c>
      <c r="BJ374" s="24" t="s">
        <v>75</v>
      </c>
      <c r="BK374" s="226">
        <f>ROUND(I374*H374,2)</f>
        <v>0</v>
      </c>
      <c r="BL374" s="24" t="s">
        <v>239</v>
      </c>
      <c r="BM374" s="24" t="s">
        <v>662</v>
      </c>
    </row>
    <row r="375" s="13" customFormat="1">
      <c r="B375" s="262"/>
      <c r="C375" s="263"/>
      <c r="D375" s="229" t="s">
        <v>161</v>
      </c>
      <c r="E375" s="264" t="s">
        <v>21</v>
      </c>
      <c r="F375" s="265" t="s">
        <v>663</v>
      </c>
      <c r="G375" s="263"/>
      <c r="H375" s="264" t="s">
        <v>21</v>
      </c>
      <c r="I375" s="266"/>
      <c r="J375" s="263"/>
      <c r="K375" s="263"/>
      <c r="L375" s="267"/>
      <c r="M375" s="268"/>
      <c r="N375" s="269"/>
      <c r="O375" s="269"/>
      <c r="P375" s="269"/>
      <c r="Q375" s="269"/>
      <c r="R375" s="269"/>
      <c r="S375" s="269"/>
      <c r="T375" s="270"/>
      <c r="AT375" s="271" t="s">
        <v>161</v>
      </c>
      <c r="AU375" s="271" t="s">
        <v>85</v>
      </c>
      <c r="AV375" s="13" t="s">
        <v>75</v>
      </c>
      <c r="AW375" s="13" t="s">
        <v>33</v>
      </c>
      <c r="AX375" s="13" t="s">
        <v>70</v>
      </c>
      <c r="AY375" s="271" t="s">
        <v>153</v>
      </c>
    </row>
    <row r="376" s="11" customFormat="1">
      <c r="B376" s="227"/>
      <c r="C376" s="228"/>
      <c r="D376" s="229" t="s">
        <v>161</v>
      </c>
      <c r="E376" s="230" t="s">
        <v>21</v>
      </c>
      <c r="F376" s="231" t="s">
        <v>664</v>
      </c>
      <c r="G376" s="228"/>
      <c r="H376" s="232">
        <v>20.719999999999999</v>
      </c>
      <c r="I376" s="233"/>
      <c r="J376" s="228"/>
      <c r="K376" s="228"/>
      <c r="L376" s="234"/>
      <c r="M376" s="235"/>
      <c r="N376" s="236"/>
      <c r="O376" s="236"/>
      <c r="P376" s="236"/>
      <c r="Q376" s="236"/>
      <c r="R376" s="236"/>
      <c r="S376" s="236"/>
      <c r="T376" s="237"/>
      <c r="AT376" s="238" t="s">
        <v>161</v>
      </c>
      <c r="AU376" s="238" t="s">
        <v>85</v>
      </c>
      <c r="AV376" s="11" t="s">
        <v>85</v>
      </c>
      <c r="AW376" s="11" t="s">
        <v>33</v>
      </c>
      <c r="AX376" s="11" t="s">
        <v>75</v>
      </c>
      <c r="AY376" s="238" t="s">
        <v>153</v>
      </c>
    </row>
    <row r="377" s="1" customFormat="1" ht="16.5" customHeight="1">
      <c r="B377" s="46"/>
      <c r="C377" s="215" t="s">
        <v>665</v>
      </c>
      <c r="D377" s="215" t="s">
        <v>155</v>
      </c>
      <c r="E377" s="216" t="s">
        <v>666</v>
      </c>
      <c r="F377" s="217" t="s">
        <v>667</v>
      </c>
      <c r="G377" s="218" t="s">
        <v>92</v>
      </c>
      <c r="H377" s="219">
        <v>20.719999999999999</v>
      </c>
      <c r="I377" s="220"/>
      <c r="J377" s="221">
        <f>ROUND(I377*H377,2)</f>
        <v>0</v>
      </c>
      <c r="K377" s="217" t="s">
        <v>158</v>
      </c>
      <c r="L377" s="72"/>
      <c r="M377" s="222" t="s">
        <v>21</v>
      </c>
      <c r="N377" s="223" t="s">
        <v>41</v>
      </c>
      <c r="O377" s="47"/>
      <c r="P377" s="224">
        <f>O377*H377</f>
        <v>0</v>
      </c>
      <c r="Q377" s="224">
        <v>0</v>
      </c>
      <c r="R377" s="224">
        <f>Q377*H377</f>
        <v>0</v>
      </c>
      <c r="S377" s="224">
        <v>0.0080000000000000002</v>
      </c>
      <c r="T377" s="225">
        <f>S377*H377</f>
        <v>0.16575999999999999</v>
      </c>
      <c r="AR377" s="24" t="s">
        <v>239</v>
      </c>
      <c r="AT377" s="24" t="s">
        <v>155</v>
      </c>
      <c r="AU377" s="24" t="s">
        <v>85</v>
      </c>
      <c r="AY377" s="24" t="s">
        <v>153</v>
      </c>
      <c r="BE377" s="226">
        <f>IF(N377="základní",J377,0)</f>
        <v>0</v>
      </c>
      <c r="BF377" s="226">
        <f>IF(N377="snížená",J377,0)</f>
        <v>0</v>
      </c>
      <c r="BG377" s="226">
        <f>IF(N377="zákl. přenesená",J377,0)</f>
        <v>0</v>
      </c>
      <c r="BH377" s="226">
        <f>IF(N377="sníž. přenesená",J377,0)</f>
        <v>0</v>
      </c>
      <c r="BI377" s="226">
        <f>IF(N377="nulová",J377,0)</f>
        <v>0</v>
      </c>
      <c r="BJ377" s="24" t="s">
        <v>75</v>
      </c>
      <c r="BK377" s="226">
        <f>ROUND(I377*H377,2)</f>
        <v>0</v>
      </c>
      <c r="BL377" s="24" t="s">
        <v>239</v>
      </c>
      <c r="BM377" s="24" t="s">
        <v>668</v>
      </c>
    </row>
    <row r="378" s="13" customFormat="1">
      <c r="B378" s="262"/>
      <c r="C378" s="263"/>
      <c r="D378" s="229" t="s">
        <v>161</v>
      </c>
      <c r="E378" s="264" t="s">
        <v>21</v>
      </c>
      <c r="F378" s="265" t="s">
        <v>669</v>
      </c>
      <c r="G378" s="263"/>
      <c r="H378" s="264" t="s">
        <v>21</v>
      </c>
      <c r="I378" s="266"/>
      <c r="J378" s="263"/>
      <c r="K378" s="263"/>
      <c r="L378" s="267"/>
      <c r="M378" s="268"/>
      <c r="N378" s="269"/>
      <c r="O378" s="269"/>
      <c r="P378" s="269"/>
      <c r="Q378" s="269"/>
      <c r="R378" s="269"/>
      <c r="S378" s="269"/>
      <c r="T378" s="270"/>
      <c r="AT378" s="271" t="s">
        <v>161</v>
      </c>
      <c r="AU378" s="271" t="s">
        <v>85</v>
      </c>
      <c r="AV378" s="13" t="s">
        <v>75</v>
      </c>
      <c r="AW378" s="13" t="s">
        <v>33</v>
      </c>
      <c r="AX378" s="13" t="s">
        <v>70</v>
      </c>
      <c r="AY378" s="271" t="s">
        <v>153</v>
      </c>
    </row>
    <row r="379" s="13" customFormat="1">
      <c r="B379" s="262"/>
      <c r="C379" s="263"/>
      <c r="D379" s="229" t="s">
        <v>161</v>
      </c>
      <c r="E379" s="264" t="s">
        <v>21</v>
      </c>
      <c r="F379" s="265" t="s">
        <v>663</v>
      </c>
      <c r="G379" s="263"/>
      <c r="H379" s="264" t="s">
        <v>21</v>
      </c>
      <c r="I379" s="266"/>
      <c r="J379" s="263"/>
      <c r="K379" s="263"/>
      <c r="L379" s="267"/>
      <c r="M379" s="268"/>
      <c r="N379" s="269"/>
      <c r="O379" s="269"/>
      <c r="P379" s="269"/>
      <c r="Q379" s="269"/>
      <c r="R379" s="269"/>
      <c r="S379" s="269"/>
      <c r="T379" s="270"/>
      <c r="AT379" s="271" t="s">
        <v>161</v>
      </c>
      <c r="AU379" s="271" t="s">
        <v>85</v>
      </c>
      <c r="AV379" s="13" t="s">
        <v>75</v>
      </c>
      <c r="AW379" s="13" t="s">
        <v>33</v>
      </c>
      <c r="AX379" s="13" t="s">
        <v>70</v>
      </c>
      <c r="AY379" s="271" t="s">
        <v>153</v>
      </c>
    </row>
    <row r="380" s="11" customFormat="1">
      <c r="B380" s="227"/>
      <c r="C380" s="228"/>
      <c r="D380" s="229" t="s">
        <v>161</v>
      </c>
      <c r="E380" s="230" t="s">
        <v>21</v>
      </c>
      <c r="F380" s="231" t="s">
        <v>664</v>
      </c>
      <c r="G380" s="228"/>
      <c r="H380" s="232">
        <v>20.719999999999999</v>
      </c>
      <c r="I380" s="233"/>
      <c r="J380" s="228"/>
      <c r="K380" s="228"/>
      <c r="L380" s="234"/>
      <c r="M380" s="235"/>
      <c r="N380" s="236"/>
      <c r="O380" s="236"/>
      <c r="P380" s="236"/>
      <c r="Q380" s="236"/>
      <c r="R380" s="236"/>
      <c r="S380" s="236"/>
      <c r="T380" s="237"/>
      <c r="AT380" s="238" t="s">
        <v>161</v>
      </c>
      <c r="AU380" s="238" t="s">
        <v>85</v>
      </c>
      <c r="AV380" s="11" t="s">
        <v>85</v>
      </c>
      <c r="AW380" s="11" t="s">
        <v>33</v>
      </c>
      <c r="AX380" s="11" t="s">
        <v>75</v>
      </c>
      <c r="AY380" s="238" t="s">
        <v>153</v>
      </c>
    </row>
    <row r="381" s="10" customFormat="1" ht="29.88" customHeight="1">
      <c r="B381" s="199"/>
      <c r="C381" s="200"/>
      <c r="D381" s="201" t="s">
        <v>69</v>
      </c>
      <c r="E381" s="213" t="s">
        <v>670</v>
      </c>
      <c r="F381" s="213" t="s">
        <v>671</v>
      </c>
      <c r="G381" s="200"/>
      <c r="H381" s="200"/>
      <c r="I381" s="203"/>
      <c r="J381" s="214">
        <f>BK381</f>
        <v>0</v>
      </c>
      <c r="K381" s="200"/>
      <c r="L381" s="205"/>
      <c r="M381" s="206"/>
      <c r="N381" s="207"/>
      <c r="O381" s="207"/>
      <c r="P381" s="208">
        <f>SUM(P382:P392)</f>
        <v>0</v>
      </c>
      <c r="Q381" s="207"/>
      <c r="R381" s="208">
        <f>SUM(R382:R392)</f>
        <v>0.29463840000000008</v>
      </c>
      <c r="S381" s="207"/>
      <c r="T381" s="209">
        <f>SUM(T382:T392)</f>
        <v>0</v>
      </c>
      <c r="AR381" s="210" t="s">
        <v>85</v>
      </c>
      <c r="AT381" s="211" t="s">
        <v>69</v>
      </c>
      <c r="AU381" s="211" t="s">
        <v>75</v>
      </c>
      <c r="AY381" s="210" t="s">
        <v>153</v>
      </c>
      <c r="BK381" s="212">
        <f>SUM(BK382:BK392)</f>
        <v>0</v>
      </c>
    </row>
    <row r="382" s="1" customFormat="1" ht="38.25" customHeight="1">
      <c r="B382" s="46"/>
      <c r="C382" s="215" t="s">
        <v>672</v>
      </c>
      <c r="D382" s="215" t="s">
        <v>155</v>
      </c>
      <c r="E382" s="216" t="s">
        <v>673</v>
      </c>
      <c r="F382" s="217" t="s">
        <v>674</v>
      </c>
      <c r="G382" s="218" t="s">
        <v>92</v>
      </c>
      <c r="H382" s="219">
        <v>20.719999999999999</v>
      </c>
      <c r="I382" s="220"/>
      <c r="J382" s="221">
        <f>ROUND(I382*H382,2)</f>
        <v>0</v>
      </c>
      <c r="K382" s="217" t="s">
        <v>158</v>
      </c>
      <c r="L382" s="72"/>
      <c r="M382" s="222" t="s">
        <v>21</v>
      </c>
      <c r="N382" s="223" t="s">
        <v>41</v>
      </c>
      <c r="O382" s="47"/>
      <c r="P382" s="224">
        <f>O382*H382</f>
        <v>0</v>
      </c>
      <c r="Q382" s="224">
        <v>0.012540000000000001</v>
      </c>
      <c r="R382" s="224">
        <f>Q382*H382</f>
        <v>0.25982880000000003</v>
      </c>
      <c r="S382" s="224">
        <v>0</v>
      </c>
      <c r="T382" s="225">
        <f>S382*H382</f>
        <v>0</v>
      </c>
      <c r="AR382" s="24" t="s">
        <v>239</v>
      </c>
      <c r="AT382" s="24" t="s">
        <v>155</v>
      </c>
      <c r="AU382" s="24" t="s">
        <v>85</v>
      </c>
      <c r="AY382" s="24" t="s">
        <v>153</v>
      </c>
      <c r="BE382" s="226">
        <f>IF(N382="základní",J382,0)</f>
        <v>0</v>
      </c>
      <c r="BF382" s="226">
        <f>IF(N382="snížená",J382,0)</f>
        <v>0</v>
      </c>
      <c r="BG382" s="226">
        <f>IF(N382="zákl. přenesená",J382,0)</f>
        <v>0</v>
      </c>
      <c r="BH382" s="226">
        <f>IF(N382="sníž. přenesená",J382,0)</f>
        <v>0</v>
      </c>
      <c r="BI382" s="226">
        <f>IF(N382="nulová",J382,0)</f>
        <v>0</v>
      </c>
      <c r="BJ382" s="24" t="s">
        <v>75</v>
      </c>
      <c r="BK382" s="226">
        <f>ROUND(I382*H382,2)</f>
        <v>0</v>
      </c>
      <c r="BL382" s="24" t="s">
        <v>239</v>
      </c>
      <c r="BM382" s="24" t="s">
        <v>675</v>
      </c>
    </row>
    <row r="383" s="13" customFormat="1">
      <c r="B383" s="262"/>
      <c r="C383" s="263"/>
      <c r="D383" s="229" t="s">
        <v>161</v>
      </c>
      <c r="E383" s="264" t="s">
        <v>21</v>
      </c>
      <c r="F383" s="265" t="s">
        <v>676</v>
      </c>
      <c r="G383" s="263"/>
      <c r="H383" s="264" t="s">
        <v>21</v>
      </c>
      <c r="I383" s="266"/>
      <c r="J383" s="263"/>
      <c r="K383" s="263"/>
      <c r="L383" s="267"/>
      <c r="M383" s="268"/>
      <c r="N383" s="269"/>
      <c r="O383" s="269"/>
      <c r="P383" s="269"/>
      <c r="Q383" s="269"/>
      <c r="R383" s="269"/>
      <c r="S383" s="269"/>
      <c r="T383" s="270"/>
      <c r="AT383" s="271" t="s">
        <v>161</v>
      </c>
      <c r="AU383" s="271" t="s">
        <v>85</v>
      </c>
      <c r="AV383" s="13" t="s">
        <v>75</v>
      </c>
      <c r="AW383" s="13" t="s">
        <v>33</v>
      </c>
      <c r="AX383" s="13" t="s">
        <v>70</v>
      </c>
      <c r="AY383" s="271" t="s">
        <v>153</v>
      </c>
    </row>
    <row r="384" s="11" customFormat="1">
      <c r="B384" s="227"/>
      <c r="C384" s="228"/>
      <c r="D384" s="229" t="s">
        <v>161</v>
      </c>
      <c r="E384" s="230" t="s">
        <v>21</v>
      </c>
      <c r="F384" s="231" t="s">
        <v>677</v>
      </c>
      <c r="G384" s="228"/>
      <c r="H384" s="232">
        <v>20.719999999999999</v>
      </c>
      <c r="I384" s="233"/>
      <c r="J384" s="228"/>
      <c r="K384" s="228"/>
      <c r="L384" s="234"/>
      <c r="M384" s="235"/>
      <c r="N384" s="236"/>
      <c r="O384" s="236"/>
      <c r="P384" s="236"/>
      <c r="Q384" s="236"/>
      <c r="R384" s="236"/>
      <c r="S384" s="236"/>
      <c r="T384" s="237"/>
      <c r="AT384" s="238" t="s">
        <v>161</v>
      </c>
      <c r="AU384" s="238" t="s">
        <v>85</v>
      </c>
      <c r="AV384" s="11" t="s">
        <v>85</v>
      </c>
      <c r="AW384" s="11" t="s">
        <v>33</v>
      </c>
      <c r="AX384" s="11" t="s">
        <v>75</v>
      </c>
      <c r="AY384" s="238" t="s">
        <v>153</v>
      </c>
    </row>
    <row r="385" s="1" customFormat="1" ht="16.5" customHeight="1">
      <c r="B385" s="46"/>
      <c r="C385" s="250" t="s">
        <v>678</v>
      </c>
      <c r="D385" s="250" t="s">
        <v>173</v>
      </c>
      <c r="E385" s="251" t="s">
        <v>679</v>
      </c>
      <c r="F385" s="252" t="s">
        <v>680</v>
      </c>
      <c r="G385" s="253" t="s">
        <v>92</v>
      </c>
      <c r="H385" s="254">
        <v>-21.756</v>
      </c>
      <c r="I385" s="255"/>
      <c r="J385" s="256">
        <f>ROUND(I385*H385,2)</f>
        <v>0</v>
      </c>
      <c r="K385" s="252" t="s">
        <v>158</v>
      </c>
      <c r="L385" s="257"/>
      <c r="M385" s="258" t="s">
        <v>21</v>
      </c>
      <c r="N385" s="259" t="s">
        <v>41</v>
      </c>
      <c r="O385" s="47"/>
      <c r="P385" s="224">
        <f>O385*H385</f>
        <v>0</v>
      </c>
      <c r="Q385" s="224">
        <v>0.0092999999999999992</v>
      </c>
      <c r="R385" s="224">
        <f>Q385*H385</f>
        <v>-0.20233079999999998</v>
      </c>
      <c r="S385" s="224">
        <v>0</v>
      </c>
      <c r="T385" s="225">
        <f>S385*H385</f>
        <v>0</v>
      </c>
      <c r="AR385" s="24" t="s">
        <v>332</v>
      </c>
      <c r="AT385" s="24" t="s">
        <v>173</v>
      </c>
      <c r="AU385" s="24" t="s">
        <v>85</v>
      </c>
      <c r="AY385" s="24" t="s">
        <v>153</v>
      </c>
      <c r="BE385" s="226">
        <f>IF(N385="základní",J385,0)</f>
        <v>0</v>
      </c>
      <c r="BF385" s="226">
        <f>IF(N385="snížená",J385,0)</f>
        <v>0</v>
      </c>
      <c r="BG385" s="226">
        <f>IF(N385="zákl. přenesená",J385,0)</f>
        <v>0</v>
      </c>
      <c r="BH385" s="226">
        <f>IF(N385="sníž. přenesená",J385,0)</f>
        <v>0</v>
      </c>
      <c r="BI385" s="226">
        <f>IF(N385="nulová",J385,0)</f>
        <v>0</v>
      </c>
      <c r="BJ385" s="24" t="s">
        <v>75</v>
      </c>
      <c r="BK385" s="226">
        <f>ROUND(I385*H385,2)</f>
        <v>0</v>
      </c>
      <c r="BL385" s="24" t="s">
        <v>239</v>
      </c>
      <c r="BM385" s="24" t="s">
        <v>681</v>
      </c>
    </row>
    <row r="386" s="11" customFormat="1">
      <c r="B386" s="227"/>
      <c r="C386" s="228"/>
      <c r="D386" s="229" t="s">
        <v>161</v>
      </c>
      <c r="E386" s="228"/>
      <c r="F386" s="231" t="s">
        <v>682</v>
      </c>
      <c r="G386" s="228"/>
      <c r="H386" s="232">
        <v>-21.756</v>
      </c>
      <c r="I386" s="233"/>
      <c r="J386" s="228"/>
      <c r="K386" s="228"/>
      <c r="L386" s="234"/>
      <c r="M386" s="235"/>
      <c r="N386" s="236"/>
      <c r="O386" s="236"/>
      <c r="P386" s="236"/>
      <c r="Q386" s="236"/>
      <c r="R386" s="236"/>
      <c r="S386" s="236"/>
      <c r="T386" s="237"/>
      <c r="AT386" s="238" t="s">
        <v>161</v>
      </c>
      <c r="AU386" s="238" t="s">
        <v>85</v>
      </c>
      <c r="AV386" s="11" t="s">
        <v>85</v>
      </c>
      <c r="AW386" s="11" t="s">
        <v>6</v>
      </c>
      <c r="AX386" s="11" t="s">
        <v>75</v>
      </c>
      <c r="AY386" s="238" t="s">
        <v>153</v>
      </c>
    </row>
    <row r="387" s="1" customFormat="1" ht="16.5" customHeight="1">
      <c r="B387" s="46"/>
      <c r="C387" s="250" t="s">
        <v>683</v>
      </c>
      <c r="D387" s="250" t="s">
        <v>173</v>
      </c>
      <c r="E387" s="251" t="s">
        <v>684</v>
      </c>
      <c r="F387" s="252" t="s">
        <v>685</v>
      </c>
      <c r="G387" s="253" t="s">
        <v>92</v>
      </c>
      <c r="H387" s="254">
        <v>21.756</v>
      </c>
      <c r="I387" s="255"/>
      <c r="J387" s="256">
        <f>ROUND(I387*H387,2)</f>
        <v>0</v>
      </c>
      <c r="K387" s="252" t="s">
        <v>158</v>
      </c>
      <c r="L387" s="257"/>
      <c r="M387" s="258" t="s">
        <v>21</v>
      </c>
      <c r="N387" s="259" t="s">
        <v>41</v>
      </c>
      <c r="O387" s="47"/>
      <c r="P387" s="224">
        <f>O387*H387</f>
        <v>0</v>
      </c>
      <c r="Q387" s="224">
        <v>0.0109</v>
      </c>
      <c r="R387" s="224">
        <f>Q387*H387</f>
        <v>0.2371404</v>
      </c>
      <c r="S387" s="224">
        <v>0</v>
      </c>
      <c r="T387" s="225">
        <f>S387*H387</f>
        <v>0</v>
      </c>
      <c r="AR387" s="24" t="s">
        <v>332</v>
      </c>
      <c r="AT387" s="24" t="s">
        <v>173</v>
      </c>
      <c r="AU387" s="24" t="s">
        <v>85</v>
      </c>
      <c r="AY387" s="24" t="s">
        <v>153</v>
      </c>
      <c r="BE387" s="226">
        <f>IF(N387="základní",J387,0)</f>
        <v>0</v>
      </c>
      <c r="BF387" s="226">
        <f>IF(N387="snížená",J387,0)</f>
        <v>0</v>
      </c>
      <c r="BG387" s="226">
        <f>IF(N387="zákl. přenesená",J387,0)</f>
        <v>0</v>
      </c>
      <c r="BH387" s="226">
        <f>IF(N387="sníž. přenesená",J387,0)</f>
        <v>0</v>
      </c>
      <c r="BI387" s="226">
        <f>IF(N387="nulová",J387,0)</f>
        <v>0</v>
      </c>
      <c r="BJ387" s="24" t="s">
        <v>75</v>
      </c>
      <c r="BK387" s="226">
        <f>ROUND(I387*H387,2)</f>
        <v>0</v>
      </c>
      <c r="BL387" s="24" t="s">
        <v>239</v>
      </c>
      <c r="BM387" s="24" t="s">
        <v>686</v>
      </c>
    </row>
    <row r="388" s="11" customFormat="1">
      <c r="B388" s="227"/>
      <c r="C388" s="228"/>
      <c r="D388" s="229" t="s">
        <v>161</v>
      </c>
      <c r="E388" s="228"/>
      <c r="F388" s="231" t="s">
        <v>687</v>
      </c>
      <c r="G388" s="228"/>
      <c r="H388" s="232">
        <v>21.756</v>
      </c>
      <c r="I388" s="233"/>
      <c r="J388" s="228"/>
      <c r="K388" s="228"/>
      <c r="L388" s="234"/>
      <c r="M388" s="235"/>
      <c r="N388" s="236"/>
      <c r="O388" s="236"/>
      <c r="P388" s="236"/>
      <c r="Q388" s="236"/>
      <c r="R388" s="236"/>
      <c r="S388" s="236"/>
      <c r="T388" s="237"/>
      <c r="AT388" s="238" t="s">
        <v>161</v>
      </c>
      <c r="AU388" s="238" t="s">
        <v>85</v>
      </c>
      <c r="AV388" s="11" t="s">
        <v>85</v>
      </c>
      <c r="AW388" s="11" t="s">
        <v>6</v>
      </c>
      <c r="AX388" s="11" t="s">
        <v>75</v>
      </c>
      <c r="AY388" s="238" t="s">
        <v>153</v>
      </c>
    </row>
    <row r="389" s="1" customFormat="1" ht="16.5" customHeight="1">
      <c r="B389" s="46"/>
      <c r="C389" s="215" t="s">
        <v>688</v>
      </c>
      <c r="D389" s="215" t="s">
        <v>155</v>
      </c>
      <c r="E389" s="216" t="s">
        <v>689</v>
      </c>
      <c r="F389" s="217" t="s">
        <v>690</v>
      </c>
      <c r="G389" s="218" t="s">
        <v>92</v>
      </c>
      <c r="H389" s="219">
        <v>-20.719999999999999</v>
      </c>
      <c r="I389" s="220"/>
      <c r="J389" s="221">
        <f>ROUND(I389*H389,2)</f>
        <v>0</v>
      </c>
      <c r="K389" s="217" t="s">
        <v>158</v>
      </c>
      <c r="L389" s="72"/>
      <c r="M389" s="222" t="s">
        <v>21</v>
      </c>
      <c r="N389" s="223" t="s">
        <v>41</v>
      </c>
      <c r="O389" s="47"/>
      <c r="P389" s="224">
        <f>O389*H389</f>
        <v>0</v>
      </c>
      <c r="Q389" s="224">
        <v>0.00040999999999999999</v>
      </c>
      <c r="R389" s="224">
        <f>Q389*H389</f>
        <v>-0.0084951999999999996</v>
      </c>
      <c r="S389" s="224">
        <v>0</v>
      </c>
      <c r="T389" s="225">
        <f>S389*H389</f>
        <v>0</v>
      </c>
      <c r="AR389" s="24" t="s">
        <v>239</v>
      </c>
      <c r="AT389" s="24" t="s">
        <v>155</v>
      </c>
      <c r="AU389" s="24" t="s">
        <v>85</v>
      </c>
      <c r="AY389" s="24" t="s">
        <v>153</v>
      </c>
      <c r="BE389" s="226">
        <f>IF(N389="základní",J389,0)</f>
        <v>0</v>
      </c>
      <c r="BF389" s="226">
        <f>IF(N389="snížená",J389,0)</f>
        <v>0</v>
      </c>
      <c r="BG389" s="226">
        <f>IF(N389="zákl. přenesená",J389,0)</f>
        <v>0</v>
      </c>
      <c r="BH389" s="226">
        <f>IF(N389="sníž. přenesená",J389,0)</f>
        <v>0</v>
      </c>
      <c r="BI389" s="226">
        <f>IF(N389="nulová",J389,0)</f>
        <v>0</v>
      </c>
      <c r="BJ389" s="24" t="s">
        <v>75</v>
      </c>
      <c r="BK389" s="226">
        <f>ROUND(I389*H389,2)</f>
        <v>0</v>
      </c>
      <c r="BL389" s="24" t="s">
        <v>239</v>
      </c>
      <c r="BM389" s="24" t="s">
        <v>691</v>
      </c>
    </row>
    <row r="390" s="1" customFormat="1" ht="16.5" customHeight="1">
      <c r="B390" s="46"/>
      <c r="C390" s="215" t="s">
        <v>692</v>
      </c>
      <c r="D390" s="215" t="s">
        <v>155</v>
      </c>
      <c r="E390" s="216" t="s">
        <v>693</v>
      </c>
      <c r="F390" s="217" t="s">
        <v>694</v>
      </c>
      <c r="G390" s="218" t="s">
        <v>92</v>
      </c>
      <c r="H390" s="219">
        <v>20.719999999999999</v>
      </c>
      <c r="I390" s="220"/>
      <c r="J390" s="221">
        <f>ROUND(I390*H390,2)</f>
        <v>0</v>
      </c>
      <c r="K390" s="217" t="s">
        <v>158</v>
      </c>
      <c r="L390" s="72"/>
      <c r="M390" s="222" t="s">
        <v>21</v>
      </c>
      <c r="N390" s="223" t="s">
        <v>41</v>
      </c>
      <c r="O390" s="47"/>
      <c r="P390" s="224">
        <f>O390*H390</f>
        <v>0</v>
      </c>
      <c r="Q390" s="224">
        <v>0.00040999999999999999</v>
      </c>
      <c r="R390" s="224">
        <f>Q390*H390</f>
        <v>0.0084951999999999996</v>
      </c>
      <c r="S390" s="224">
        <v>0</v>
      </c>
      <c r="T390" s="225">
        <f>S390*H390</f>
        <v>0</v>
      </c>
      <c r="AR390" s="24" t="s">
        <v>239</v>
      </c>
      <c r="AT390" s="24" t="s">
        <v>155</v>
      </c>
      <c r="AU390" s="24" t="s">
        <v>85</v>
      </c>
      <c r="AY390" s="24" t="s">
        <v>153</v>
      </c>
      <c r="BE390" s="226">
        <f>IF(N390="základní",J390,0)</f>
        <v>0</v>
      </c>
      <c r="BF390" s="226">
        <f>IF(N390="snížená",J390,0)</f>
        <v>0</v>
      </c>
      <c r="BG390" s="226">
        <f>IF(N390="zákl. přenesená",J390,0)</f>
        <v>0</v>
      </c>
      <c r="BH390" s="226">
        <f>IF(N390="sníž. přenesená",J390,0)</f>
        <v>0</v>
      </c>
      <c r="BI390" s="226">
        <f>IF(N390="nulová",J390,0)</f>
        <v>0</v>
      </c>
      <c r="BJ390" s="24" t="s">
        <v>75</v>
      </c>
      <c r="BK390" s="226">
        <f>ROUND(I390*H390,2)</f>
        <v>0</v>
      </c>
      <c r="BL390" s="24" t="s">
        <v>239</v>
      </c>
      <c r="BM390" s="24" t="s">
        <v>695</v>
      </c>
    </row>
    <row r="391" s="1" customFormat="1" ht="51" customHeight="1">
      <c r="B391" s="46"/>
      <c r="C391" s="215" t="s">
        <v>696</v>
      </c>
      <c r="D391" s="215" t="s">
        <v>155</v>
      </c>
      <c r="E391" s="216" t="s">
        <v>697</v>
      </c>
      <c r="F391" s="217" t="s">
        <v>698</v>
      </c>
      <c r="G391" s="218" t="s">
        <v>176</v>
      </c>
      <c r="H391" s="219">
        <v>0.29499999999999998</v>
      </c>
      <c r="I391" s="220"/>
      <c r="J391" s="221">
        <f>ROUND(I391*H391,2)</f>
        <v>0</v>
      </c>
      <c r="K391" s="217" t="s">
        <v>158</v>
      </c>
      <c r="L391" s="72"/>
      <c r="M391" s="222" t="s">
        <v>21</v>
      </c>
      <c r="N391" s="223" t="s">
        <v>41</v>
      </c>
      <c r="O391" s="47"/>
      <c r="P391" s="224">
        <f>O391*H391</f>
        <v>0</v>
      </c>
      <c r="Q391" s="224">
        <v>0</v>
      </c>
      <c r="R391" s="224">
        <f>Q391*H391</f>
        <v>0</v>
      </c>
      <c r="S391" s="224">
        <v>0</v>
      </c>
      <c r="T391" s="225">
        <f>S391*H391</f>
        <v>0</v>
      </c>
      <c r="AR391" s="24" t="s">
        <v>239</v>
      </c>
      <c r="AT391" s="24" t="s">
        <v>155</v>
      </c>
      <c r="AU391" s="24" t="s">
        <v>85</v>
      </c>
      <c r="AY391" s="24" t="s">
        <v>153</v>
      </c>
      <c r="BE391" s="226">
        <f>IF(N391="základní",J391,0)</f>
        <v>0</v>
      </c>
      <c r="BF391" s="226">
        <f>IF(N391="snížená",J391,0)</f>
        <v>0</v>
      </c>
      <c r="BG391" s="226">
        <f>IF(N391="zákl. přenesená",J391,0)</f>
        <v>0</v>
      </c>
      <c r="BH391" s="226">
        <f>IF(N391="sníž. přenesená",J391,0)</f>
        <v>0</v>
      </c>
      <c r="BI391" s="226">
        <f>IF(N391="nulová",J391,0)</f>
        <v>0</v>
      </c>
      <c r="BJ391" s="24" t="s">
        <v>75</v>
      </c>
      <c r="BK391" s="226">
        <f>ROUND(I391*H391,2)</f>
        <v>0</v>
      </c>
      <c r="BL391" s="24" t="s">
        <v>239</v>
      </c>
      <c r="BM391" s="24" t="s">
        <v>699</v>
      </c>
    </row>
    <row r="392" s="1" customFormat="1" ht="38.25" customHeight="1">
      <c r="B392" s="46"/>
      <c r="C392" s="215" t="s">
        <v>700</v>
      </c>
      <c r="D392" s="215" t="s">
        <v>155</v>
      </c>
      <c r="E392" s="216" t="s">
        <v>701</v>
      </c>
      <c r="F392" s="217" t="s">
        <v>702</v>
      </c>
      <c r="G392" s="218" t="s">
        <v>176</v>
      </c>
      <c r="H392" s="219">
        <v>0.29499999999999998</v>
      </c>
      <c r="I392" s="220"/>
      <c r="J392" s="221">
        <f>ROUND(I392*H392,2)</f>
        <v>0</v>
      </c>
      <c r="K392" s="217" t="s">
        <v>158</v>
      </c>
      <c r="L392" s="72"/>
      <c r="M392" s="222" t="s">
        <v>21</v>
      </c>
      <c r="N392" s="223" t="s">
        <v>41</v>
      </c>
      <c r="O392" s="47"/>
      <c r="P392" s="224">
        <f>O392*H392</f>
        <v>0</v>
      </c>
      <c r="Q392" s="224">
        <v>0</v>
      </c>
      <c r="R392" s="224">
        <f>Q392*H392</f>
        <v>0</v>
      </c>
      <c r="S392" s="224">
        <v>0</v>
      </c>
      <c r="T392" s="225">
        <f>S392*H392</f>
        <v>0</v>
      </c>
      <c r="AR392" s="24" t="s">
        <v>239</v>
      </c>
      <c r="AT392" s="24" t="s">
        <v>155</v>
      </c>
      <c r="AU392" s="24" t="s">
        <v>85</v>
      </c>
      <c r="AY392" s="24" t="s">
        <v>153</v>
      </c>
      <c r="BE392" s="226">
        <f>IF(N392="základní",J392,0)</f>
        <v>0</v>
      </c>
      <c r="BF392" s="226">
        <f>IF(N392="snížená",J392,0)</f>
        <v>0</v>
      </c>
      <c r="BG392" s="226">
        <f>IF(N392="zákl. přenesená",J392,0)</f>
        <v>0</v>
      </c>
      <c r="BH392" s="226">
        <f>IF(N392="sníž. přenesená",J392,0)</f>
        <v>0</v>
      </c>
      <c r="BI392" s="226">
        <f>IF(N392="nulová",J392,0)</f>
        <v>0</v>
      </c>
      <c r="BJ392" s="24" t="s">
        <v>75</v>
      </c>
      <c r="BK392" s="226">
        <f>ROUND(I392*H392,2)</f>
        <v>0</v>
      </c>
      <c r="BL392" s="24" t="s">
        <v>239</v>
      </c>
      <c r="BM392" s="24" t="s">
        <v>703</v>
      </c>
    </row>
    <row r="393" s="10" customFormat="1" ht="29.88" customHeight="1">
      <c r="B393" s="199"/>
      <c r="C393" s="200"/>
      <c r="D393" s="201" t="s">
        <v>69</v>
      </c>
      <c r="E393" s="213" t="s">
        <v>704</v>
      </c>
      <c r="F393" s="213" t="s">
        <v>705</v>
      </c>
      <c r="G393" s="200"/>
      <c r="H393" s="200"/>
      <c r="I393" s="203"/>
      <c r="J393" s="214">
        <f>BK393</f>
        <v>0</v>
      </c>
      <c r="K393" s="200"/>
      <c r="L393" s="205"/>
      <c r="M393" s="206"/>
      <c r="N393" s="207"/>
      <c r="O393" s="207"/>
      <c r="P393" s="208">
        <f>SUM(P394:P401)</f>
        <v>0</v>
      </c>
      <c r="Q393" s="207"/>
      <c r="R393" s="208">
        <f>SUM(R394:R401)</f>
        <v>0</v>
      </c>
      <c r="S393" s="207"/>
      <c r="T393" s="209">
        <f>SUM(T394:T401)</f>
        <v>0.096000000000000002</v>
      </c>
      <c r="AR393" s="210" t="s">
        <v>85</v>
      </c>
      <c r="AT393" s="211" t="s">
        <v>69</v>
      </c>
      <c r="AU393" s="211" t="s">
        <v>75</v>
      </c>
      <c r="AY393" s="210" t="s">
        <v>153</v>
      </c>
      <c r="BK393" s="212">
        <f>SUM(BK394:BK401)</f>
        <v>0</v>
      </c>
    </row>
    <row r="394" s="1" customFormat="1" ht="38.25" customHeight="1">
      <c r="B394" s="46"/>
      <c r="C394" s="215" t="s">
        <v>706</v>
      </c>
      <c r="D394" s="215" t="s">
        <v>155</v>
      </c>
      <c r="E394" s="216" t="s">
        <v>707</v>
      </c>
      <c r="F394" s="217" t="s">
        <v>708</v>
      </c>
      <c r="G394" s="218" t="s">
        <v>342</v>
      </c>
      <c r="H394" s="219">
        <v>4</v>
      </c>
      <c r="I394" s="220"/>
      <c r="J394" s="221">
        <f>ROUND(I394*H394,2)</f>
        <v>0</v>
      </c>
      <c r="K394" s="217" t="s">
        <v>158</v>
      </c>
      <c r="L394" s="72"/>
      <c r="M394" s="222" t="s">
        <v>21</v>
      </c>
      <c r="N394" s="223" t="s">
        <v>41</v>
      </c>
      <c r="O394" s="47"/>
      <c r="P394" s="224">
        <f>O394*H394</f>
        <v>0</v>
      </c>
      <c r="Q394" s="224">
        <v>0</v>
      </c>
      <c r="R394" s="224">
        <f>Q394*H394</f>
        <v>0</v>
      </c>
      <c r="S394" s="224">
        <v>0.024</v>
      </c>
      <c r="T394" s="225">
        <f>S394*H394</f>
        <v>0.096000000000000002</v>
      </c>
      <c r="AR394" s="24" t="s">
        <v>239</v>
      </c>
      <c r="AT394" s="24" t="s">
        <v>155</v>
      </c>
      <c r="AU394" s="24" t="s">
        <v>85</v>
      </c>
      <c r="AY394" s="24" t="s">
        <v>153</v>
      </c>
      <c r="BE394" s="226">
        <f>IF(N394="základní",J394,0)</f>
        <v>0</v>
      </c>
      <c r="BF394" s="226">
        <f>IF(N394="snížená",J394,0)</f>
        <v>0</v>
      </c>
      <c r="BG394" s="226">
        <f>IF(N394="zákl. přenesená",J394,0)</f>
        <v>0</v>
      </c>
      <c r="BH394" s="226">
        <f>IF(N394="sníž. přenesená",J394,0)</f>
        <v>0</v>
      </c>
      <c r="BI394" s="226">
        <f>IF(N394="nulová",J394,0)</f>
        <v>0</v>
      </c>
      <c r="BJ394" s="24" t="s">
        <v>75</v>
      </c>
      <c r="BK394" s="226">
        <f>ROUND(I394*H394,2)</f>
        <v>0</v>
      </c>
      <c r="BL394" s="24" t="s">
        <v>239</v>
      </c>
      <c r="BM394" s="24" t="s">
        <v>709</v>
      </c>
    </row>
    <row r="395" s="11" customFormat="1">
      <c r="B395" s="227"/>
      <c r="C395" s="228"/>
      <c r="D395" s="229" t="s">
        <v>161</v>
      </c>
      <c r="E395" s="230" t="s">
        <v>21</v>
      </c>
      <c r="F395" s="231" t="s">
        <v>710</v>
      </c>
      <c r="G395" s="228"/>
      <c r="H395" s="232">
        <v>2</v>
      </c>
      <c r="I395" s="233"/>
      <c r="J395" s="228"/>
      <c r="K395" s="228"/>
      <c r="L395" s="234"/>
      <c r="M395" s="235"/>
      <c r="N395" s="236"/>
      <c r="O395" s="236"/>
      <c r="P395" s="236"/>
      <c r="Q395" s="236"/>
      <c r="R395" s="236"/>
      <c r="S395" s="236"/>
      <c r="T395" s="237"/>
      <c r="AT395" s="238" t="s">
        <v>161</v>
      </c>
      <c r="AU395" s="238" t="s">
        <v>85</v>
      </c>
      <c r="AV395" s="11" t="s">
        <v>85</v>
      </c>
      <c r="AW395" s="11" t="s">
        <v>33</v>
      </c>
      <c r="AX395" s="11" t="s">
        <v>70</v>
      </c>
      <c r="AY395" s="238" t="s">
        <v>153</v>
      </c>
    </row>
    <row r="396" s="11" customFormat="1">
      <c r="B396" s="227"/>
      <c r="C396" s="228"/>
      <c r="D396" s="229" t="s">
        <v>161</v>
      </c>
      <c r="E396" s="230" t="s">
        <v>21</v>
      </c>
      <c r="F396" s="231" t="s">
        <v>711</v>
      </c>
      <c r="G396" s="228"/>
      <c r="H396" s="232">
        <v>2</v>
      </c>
      <c r="I396" s="233"/>
      <c r="J396" s="228"/>
      <c r="K396" s="228"/>
      <c r="L396" s="234"/>
      <c r="M396" s="235"/>
      <c r="N396" s="236"/>
      <c r="O396" s="236"/>
      <c r="P396" s="236"/>
      <c r="Q396" s="236"/>
      <c r="R396" s="236"/>
      <c r="S396" s="236"/>
      <c r="T396" s="237"/>
      <c r="AT396" s="238" t="s">
        <v>161</v>
      </c>
      <c r="AU396" s="238" t="s">
        <v>85</v>
      </c>
      <c r="AV396" s="11" t="s">
        <v>85</v>
      </c>
      <c r="AW396" s="11" t="s">
        <v>33</v>
      </c>
      <c r="AX396" s="11" t="s">
        <v>70</v>
      </c>
      <c r="AY396" s="238" t="s">
        <v>153</v>
      </c>
    </row>
    <row r="397" s="14" customFormat="1">
      <c r="B397" s="272"/>
      <c r="C397" s="273"/>
      <c r="D397" s="229" t="s">
        <v>161</v>
      </c>
      <c r="E397" s="274" t="s">
        <v>21</v>
      </c>
      <c r="F397" s="275" t="s">
        <v>227</v>
      </c>
      <c r="G397" s="273"/>
      <c r="H397" s="276">
        <v>4</v>
      </c>
      <c r="I397" s="277"/>
      <c r="J397" s="273"/>
      <c r="K397" s="273"/>
      <c r="L397" s="278"/>
      <c r="M397" s="279"/>
      <c r="N397" s="280"/>
      <c r="O397" s="280"/>
      <c r="P397" s="280"/>
      <c r="Q397" s="280"/>
      <c r="R397" s="280"/>
      <c r="S397" s="280"/>
      <c r="T397" s="281"/>
      <c r="AT397" s="282" t="s">
        <v>161</v>
      </c>
      <c r="AU397" s="282" t="s">
        <v>85</v>
      </c>
      <c r="AV397" s="14" t="s">
        <v>159</v>
      </c>
      <c r="AW397" s="14" t="s">
        <v>33</v>
      </c>
      <c r="AX397" s="14" t="s">
        <v>75</v>
      </c>
      <c r="AY397" s="282" t="s">
        <v>153</v>
      </c>
    </row>
    <row r="398" s="1" customFormat="1" ht="25.5" customHeight="1">
      <c r="B398" s="46"/>
      <c r="C398" s="215" t="s">
        <v>712</v>
      </c>
      <c r="D398" s="215" t="s">
        <v>155</v>
      </c>
      <c r="E398" s="216" t="s">
        <v>713</v>
      </c>
      <c r="F398" s="217" t="s">
        <v>714</v>
      </c>
      <c r="G398" s="218" t="s">
        <v>342</v>
      </c>
      <c r="H398" s="219">
        <v>4</v>
      </c>
      <c r="I398" s="220"/>
      <c r="J398" s="221">
        <f>ROUND(I398*H398,2)</f>
        <v>0</v>
      </c>
      <c r="K398" s="217" t="s">
        <v>21</v>
      </c>
      <c r="L398" s="72"/>
      <c r="M398" s="222" t="s">
        <v>21</v>
      </c>
      <c r="N398" s="223" t="s">
        <v>41</v>
      </c>
      <c r="O398" s="47"/>
      <c r="P398" s="224">
        <f>O398*H398</f>
        <v>0</v>
      </c>
      <c r="Q398" s="224">
        <v>0</v>
      </c>
      <c r="R398" s="224">
        <f>Q398*H398</f>
        <v>0</v>
      </c>
      <c r="S398" s="224">
        <v>0</v>
      </c>
      <c r="T398" s="225">
        <f>S398*H398</f>
        <v>0</v>
      </c>
      <c r="AR398" s="24" t="s">
        <v>239</v>
      </c>
      <c r="AT398" s="24" t="s">
        <v>155</v>
      </c>
      <c r="AU398" s="24" t="s">
        <v>85</v>
      </c>
      <c r="AY398" s="24" t="s">
        <v>153</v>
      </c>
      <c r="BE398" s="226">
        <f>IF(N398="základní",J398,0)</f>
        <v>0</v>
      </c>
      <c r="BF398" s="226">
        <f>IF(N398="snížená",J398,0)</f>
        <v>0</v>
      </c>
      <c r="BG398" s="226">
        <f>IF(N398="zákl. přenesená",J398,0)</f>
        <v>0</v>
      </c>
      <c r="BH398" s="226">
        <f>IF(N398="sníž. přenesená",J398,0)</f>
        <v>0</v>
      </c>
      <c r="BI398" s="226">
        <f>IF(N398="nulová",J398,0)</f>
        <v>0</v>
      </c>
      <c r="BJ398" s="24" t="s">
        <v>75</v>
      </c>
      <c r="BK398" s="226">
        <f>ROUND(I398*H398,2)</f>
        <v>0</v>
      </c>
      <c r="BL398" s="24" t="s">
        <v>239</v>
      </c>
      <c r="BM398" s="24" t="s">
        <v>715</v>
      </c>
    </row>
    <row r="399" s="11" customFormat="1">
      <c r="B399" s="227"/>
      <c r="C399" s="228"/>
      <c r="D399" s="229" t="s">
        <v>161</v>
      </c>
      <c r="E399" s="230" t="s">
        <v>21</v>
      </c>
      <c r="F399" s="231" t="s">
        <v>716</v>
      </c>
      <c r="G399" s="228"/>
      <c r="H399" s="232">
        <v>4</v>
      </c>
      <c r="I399" s="233"/>
      <c r="J399" s="228"/>
      <c r="K399" s="228"/>
      <c r="L399" s="234"/>
      <c r="M399" s="235"/>
      <c r="N399" s="236"/>
      <c r="O399" s="236"/>
      <c r="P399" s="236"/>
      <c r="Q399" s="236"/>
      <c r="R399" s="236"/>
      <c r="S399" s="236"/>
      <c r="T399" s="237"/>
      <c r="AT399" s="238" t="s">
        <v>161</v>
      </c>
      <c r="AU399" s="238" t="s">
        <v>85</v>
      </c>
      <c r="AV399" s="11" t="s">
        <v>85</v>
      </c>
      <c r="AW399" s="11" t="s">
        <v>33</v>
      </c>
      <c r="AX399" s="11" t="s">
        <v>75</v>
      </c>
      <c r="AY399" s="238" t="s">
        <v>153</v>
      </c>
    </row>
    <row r="400" s="1" customFormat="1" ht="25.5" customHeight="1">
      <c r="B400" s="46"/>
      <c r="C400" s="215" t="s">
        <v>717</v>
      </c>
      <c r="D400" s="215" t="s">
        <v>155</v>
      </c>
      <c r="E400" s="216" t="s">
        <v>718</v>
      </c>
      <c r="F400" s="217" t="s">
        <v>719</v>
      </c>
      <c r="G400" s="218" t="s">
        <v>342</v>
      </c>
      <c r="H400" s="219">
        <v>4</v>
      </c>
      <c r="I400" s="220"/>
      <c r="J400" s="221">
        <f>ROUND(I400*H400,2)</f>
        <v>0</v>
      </c>
      <c r="K400" s="217" t="s">
        <v>21</v>
      </c>
      <c r="L400" s="72"/>
      <c r="M400" s="222" t="s">
        <v>21</v>
      </c>
      <c r="N400" s="223" t="s">
        <v>41</v>
      </c>
      <c r="O400" s="47"/>
      <c r="P400" s="224">
        <f>O400*H400</f>
        <v>0</v>
      </c>
      <c r="Q400" s="224">
        <v>0</v>
      </c>
      <c r="R400" s="224">
        <f>Q400*H400</f>
        <v>0</v>
      </c>
      <c r="S400" s="224">
        <v>0</v>
      </c>
      <c r="T400" s="225">
        <f>S400*H400</f>
        <v>0</v>
      </c>
      <c r="AR400" s="24" t="s">
        <v>239</v>
      </c>
      <c r="AT400" s="24" t="s">
        <v>155</v>
      </c>
      <c r="AU400" s="24" t="s">
        <v>85</v>
      </c>
      <c r="AY400" s="24" t="s">
        <v>153</v>
      </c>
      <c r="BE400" s="226">
        <f>IF(N400="základní",J400,0)</f>
        <v>0</v>
      </c>
      <c r="BF400" s="226">
        <f>IF(N400="snížená",J400,0)</f>
        <v>0</v>
      </c>
      <c r="BG400" s="226">
        <f>IF(N400="zákl. přenesená",J400,0)</f>
        <v>0</v>
      </c>
      <c r="BH400" s="226">
        <f>IF(N400="sníž. přenesená",J400,0)</f>
        <v>0</v>
      </c>
      <c r="BI400" s="226">
        <f>IF(N400="nulová",J400,0)</f>
        <v>0</v>
      </c>
      <c r="BJ400" s="24" t="s">
        <v>75</v>
      </c>
      <c r="BK400" s="226">
        <f>ROUND(I400*H400,2)</f>
        <v>0</v>
      </c>
      <c r="BL400" s="24" t="s">
        <v>239</v>
      </c>
      <c r="BM400" s="24" t="s">
        <v>720</v>
      </c>
    </row>
    <row r="401" s="11" customFormat="1">
      <c r="B401" s="227"/>
      <c r="C401" s="228"/>
      <c r="D401" s="229" t="s">
        <v>161</v>
      </c>
      <c r="E401" s="230" t="s">
        <v>21</v>
      </c>
      <c r="F401" s="231" t="s">
        <v>716</v>
      </c>
      <c r="G401" s="228"/>
      <c r="H401" s="232">
        <v>4</v>
      </c>
      <c r="I401" s="233"/>
      <c r="J401" s="228"/>
      <c r="K401" s="228"/>
      <c r="L401" s="234"/>
      <c r="M401" s="235"/>
      <c r="N401" s="236"/>
      <c r="O401" s="236"/>
      <c r="P401" s="236"/>
      <c r="Q401" s="236"/>
      <c r="R401" s="236"/>
      <c r="S401" s="236"/>
      <c r="T401" s="237"/>
      <c r="AT401" s="238" t="s">
        <v>161</v>
      </c>
      <c r="AU401" s="238" t="s">
        <v>85</v>
      </c>
      <c r="AV401" s="11" t="s">
        <v>85</v>
      </c>
      <c r="AW401" s="11" t="s">
        <v>33</v>
      </c>
      <c r="AX401" s="11" t="s">
        <v>75</v>
      </c>
      <c r="AY401" s="238" t="s">
        <v>153</v>
      </c>
    </row>
    <row r="402" s="10" customFormat="1" ht="29.88" customHeight="1">
      <c r="B402" s="199"/>
      <c r="C402" s="200"/>
      <c r="D402" s="201" t="s">
        <v>69</v>
      </c>
      <c r="E402" s="213" t="s">
        <v>721</v>
      </c>
      <c r="F402" s="213" t="s">
        <v>722</v>
      </c>
      <c r="G402" s="200"/>
      <c r="H402" s="200"/>
      <c r="I402" s="203"/>
      <c r="J402" s="214">
        <f>BK402</f>
        <v>0</v>
      </c>
      <c r="K402" s="200"/>
      <c r="L402" s="205"/>
      <c r="M402" s="206"/>
      <c r="N402" s="207"/>
      <c r="O402" s="207"/>
      <c r="P402" s="208">
        <f>SUM(P403:P448)</f>
        <v>0</v>
      </c>
      <c r="Q402" s="207"/>
      <c r="R402" s="208">
        <f>SUM(R403:R448)</f>
        <v>2.2371777999999996</v>
      </c>
      <c r="S402" s="207"/>
      <c r="T402" s="209">
        <f>SUM(T403:T448)</f>
        <v>0</v>
      </c>
      <c r="AR402" s="210" t="s">
        <v>85</v>
      </c>
      <c r="AT402" s="211" t="s">
        <v>69</v>
      </c>
      <c r="AU402" s="211" t="s">
        <v>75</v>
      </c>
      <c r="AY402" s="210" t="s">
        <v>153</v>
      </c>
      <c r="BK402" s="212">
        <f>SUM(BK403:BK448)</f>
        <v>0</v>
      </c>
    </row>
    <row r="403" s="1" customFormat="1" ht="16.5" customHeight="1">
      <c r="B403" s="46"/>
      <c r="C403" s="215" t="s">
        <v>723</v>
      </c>
      <c r="D403" s="215" t="s">
        <v>155</v>
      </c>
      <c r="E403" s="216" t="s">
        <v>724</v>
      </c>
      <c r="F403" s="217" t="s">
        <v>725</v>
      </c>
      <c r="G403" s="218" t="s">
        <v>92</v>
      </c>
      <c r="H403" s="219">
        <v>88.480000000000004</v>
      </c>
      <c r="I403" s="220"/>
      <c r="J403" s="221">
        <f>ROUND(I403*H403,2)</f>
        <v>0</v>
      </c>
      <c r="K403" s="217" t="s">
        <v>158</v>
      </c>
      <c r="L403" s="72"/>
      <c r="M403" s="222" t="s">
        <v>21</v>
      </c>
      <c r="N403" s="223" t="s">
        <v>41</v>
      </c>
      <c r="O403" s="47"/>
      <c r="P403" s="224">
        <f>O403*H403</f>
        <v>0</v>
      </c>
      <c r="Q403" s="224">
        <v>0</v>
      </c>
      <c r="R403" s="224">
        <f>Q403*H403</f>
        <v>0</v>
      </c>
      <c r="S403" s="224">
        <v>0</v>
      </c>
      <c r="T403" s="225">
        <f>S403*H403</f>
        <v>0</v>
      </c>
      <c r="AR403" s="24" t="s">
        <v>239</v>
      </c>
      <c r="AT403" s="24" t="s">
        <v>155</v>
      </c>
      <c r="AU403" s="24" t="s">
        <v>85</v>
      </c>
      <c r="AY403" s="24" t="s">
        <v>153</v>
      </c>
      <c r="BE403" s="226">
        <f>IF(N403="základní",J403,0)</f>
        <v>0</v>
      </c>
      <c r="BF403" s="226">
        <f>IF(N403="snížená",J403,0)</f>
        <v>0</v>
      </c>
      <c r="BG403" s="226">
        <f>IF(N403="zákl. přenesená",J403,0)</f>
        <v>0</v>
      </c>
      <c r="BH403" s="226">
        <f>IF(N403="sníž. přenesená",J403,0)</f>
        <v>0</v>
      </c>
      <c r="BI403" s="226">
        <f>IF(N403="nulová",J403,0)</f>
        <v>0</v>
      </c>
      <c r="BJ403" s="24" t="s">
        <v>75</v>
      </c>
      <c r="BK403" s="226">
        <f>ROUND(I403*H403,2)</f>
        <v>0</v>
      </c>
      <c r="BL403" s="24" t="s">
        <v>239</v>
      </c>
      <c r="BM403" s="24" t="s">
        <v>726</v>
      </c>
    </row>
    <row r="404" s="1" customFormat="1" ht="16.5" customHeight="1">
      <c r="B404" s="46"/>
      <c r="C404" s="215" t="s">
        <v>727</v>
      </c>
      <c r="D404" s="215" t="s">
        <v>155</v>
      </c>
      <c r="E404" s="216" t="s">
        <v>728</v>
      </c>
      <c r="F404" s="217" t="s">
        <v>729</v>
      </c>
      <c r="G404" s="218" t="s">
        <v>92</v>
      </c>
      <c r="H404" s="219">
        <v>135.18000000000001</v>
      </c>
      <c r="I404" s="220"/>
      <c r="J404" s="221">
        <f>ROUND(I404*H404,2)</f>
        <v>0</v>
      </c>
      <c r="K404" s="217" t="s">
        <v>158</v>
      </c>
      <c r="L404" s="72"/>
      <c r="M404" s="222" t="s">
        <v>21</v>
      </c>
      <c r="N404" s="223" t="s">
        <v>41</v>
      </c>
      <c r="O404" s="47"/>
      <c r="P404" s="224">
        <f>O404*H404</f>
        <v>0</v>
      </c>
      <c r="Q404" s="224">
        <v>0</v>
      </c>
      <c r="R404" s="224">
        <f>Q404*H404</f>
        <v>0</v>
      </c>
      <c r="S404" s="224">
        <v>0</v>
      </c>
      <c r="T404" s="225">
        <f>S404*H404</f>
        <v>0</v>
      </c>
      <c r="AR404" s="24" t="s">
        <v>239</v>
      </c>
      <c r="AT404" s="24" t="s">
        <v>155</v>
      </c>
      <c r="AU404" s="24" t="s">
        <v>85</v>
      </c>
      <c r="AY404" s="24" t="s">
        <v>153</v>
      </c>
      <c r="BE404" s="226">
        <f>IF(N404="základní",J404,0)</f>
        <v>0</v>
      </c>
      <c r="BF404" s="226">
        <f>IF(N404="snížená",J404,0)</f>
        <v>0</v>
      </c>
      <c r="BG404" s="226">
        <f>IF(N404="zákl. přenesená",J404,0)</f>
        <v>0</v>
      </c>
      <c r="BH404" s="226">
        <f>IF(N404="sníž. přenesená",J404,0)</f>
        <v>0</v>
      </c>
      <c r="BI404" s="226">
        <f>IF(N404="nulová",J404,0)</f>
        <v>0</v>
      </c>
      <c r="BJ404" s="24" t="s">
        <v>75</v>
      </c>
      <c r="BK404" s="226">
        <f>ROUND(I404*H404,2)</f>
        <v>0</v>
      </c>
      <c r="BL404" s="24" t="s">
        <v>239</v>
      </c>
      <c r="BM404" s="24" t="s">
        <v>730</v>
      </c>
    </row>
    <row r="405" s="1" customFormat="1" ht="16.5" customHeight="1">
      <c r="B405" s="46"/>
      <c r="C405" s="215" t="s">
        <v>731</v>
      </c>
      <c r="D405" s="215" t="s">
        <v>155</v>
      </c>
      <c r="E405" s="216" t="s">
        <v>732</v>
      </c>
      <c r="F405" s="217" t="s">
        <v>733</v>
      </c>
      <c r="G405" s="218" t="s">
        <v>92</v>
      </c>
      <c r="H405" s="219">
        <v>135.18000000000001</v>
      </c>
      <c r="I405" s="220"/>
      <c r="J405" s="221">
        <f>ROUND(I405*H405,2)</f>
        <v>0</v>
      </c>
      <c r="K405" s="217" t="s">
        <v>158</v>
      </c>
      <c r="L405" s="72"/>
      <c r="M405" s="222" t="s">
        <v>21</v>
      </c>
      <c r="N405" s="223" t="s">
        <v>41</v>
      </c>
      <c r="O405" s="47"/>
      <c r="P405" s="224">
        <f>O405*H405</f>
        <v>0</v>
      </c>
      <c r="Q405" s="224">
        <v>0.00029999999999999997</v>
      </c>
      <c r="R405" s="224">
        <f>Q405*H405</f>
        <v>0.040554</v>
      </c>
      <c r="S405" s="224">
        <v>0</v>
      </c>
      <c r="T405" s="225">
        <f>S405*H405</f>
        <v>0</v>
      </c>
      <c r="AR405" s="24" t="s">
        <v>239</v>
      </c>
      <c r="AT405" s="24" t="s">
        <v>155</v>
      </c>
      <c r="AU405" s="24" t="s">
        <v>85</v>
      </c>
      <c r="AY405" s="24" t="s">
        <v>153</v>
      </c>
      <c r="BE405" s="226">
        <f>IF(N405="základní",J405,0)</f>
        <v>0</v>
      </c>
      <c r="BF405" s="226">
        <f>IF(N405="snížená",J405,0)</f>
        <v>0</v>
      </c>
      <c r="BG405" s="226">
        <f>IF(N405="zákl. přenesená",J405,0)</f>
        <v>0</v>
      </c>
      <c r="BH405" s="226">
        <f>IF(N405="sníž. přenesená",J405,0)</f>
        <v>0</v>
      </c>
      <c r="BI405" s="226">
        <f>IF(N405="nulová",J405,0)</f>
        <v>0</v>
      </c>
      <c r="BJ405" s="24" t="s">
        <v>75</v>
      </c>
      <c r="BK405" s="226">
        <f>ROUND(I405*H405,2)</f>
        <v>0</v>
      </c>
      <c r="BL405" s="24" t="s">
        <v>239</v>
      </c>
      <c r="BM405" s="24" t="s">
        <v>734</v>
      </c>
    </row>
    <row r="406" s="11" customFormat="1">
      <c r="B406" s="227"/>
      <c r="C406" s="228"/>
      <c r="D406" s="229" t="s">
        <v>161</v>
      </c>
      <c r="E406" s="230" t="s">
        <v>21</v>
      </c>
      <c r="F406" s="231" t="s">
        <v>664</v>
      </c>
      <c r="G406" s="228"/>
      <c r="H406" s="232">
        <v>20.719999999999999</v>
      </c>
      <c r="I406" s="233"/>
      <c r="J406" s="228"/>
      <c r="K406" s="228"/>
      <c r="L406" s="234"/>
      <c r="M406" s="235"/>
      <c r="N406" s="236"/>
      <c r="O406" s="236"/>
      <c r="P406" s="236"/>
      <c r="Q406" s="236"/>
      <c r="R406" s="236"/>
      <c r="S406" s="236"/>
      <c r="T406" s="237"/>
      <c r="AT406" s="238" t="s">
        <v>161</v>
      </c>
      <c r="AU406" s="238" t="s">
        <v>85</v>
      </c>
      <c r="AV406" s="11" t="s">
        <v>85</v>
      </c>
      <c r="AW406" s="11" t="s">
        <v>33</v>
      </c>
      <c r="AX406" s="11" t="s">
        <v>70</v>
      </c>
      <c r="AY406" s="238" t="s">
        <v>153</v>
      </c>
    </row>
    <row r="407" s="11" customFormat="1">
      <c r="B407" s="227"/>
      <c r="C407" s="228"/>
      <c r="D407" s="229" t="s">
        <v>161</v>
      </c>
      <c r="E407" s="230" t="s">
        <v>21</v>
      </c>
      <c r="F407" s="231" t="s">
        <v>735</v>
      </c>
      <c r="G407" s="228"/>
      <c r="H407" s="232">
        <v>21.059999999999999</v>
      </c>
      <c r="I407" s="233"/>
      <c r="J407" s="228"/>
      <c r="K407" s="228"/>
      <c r="L407" s="234"/>
      <c r="M407" s="235"/>
      <c r="N407" s="236"/>
      <c r="O407" s="236"/>
      <c r="P407" s="236"/>
      <c r="Q407" s="236"/>
      <c r="R407" s="236"/>
      <c r="S407" s="236"/>
      <c r="T407" s="237"/>
      <c r="AT407" s="238" t="s">
        <v>161</v>
      </c>
      <c r="AU407" s="238" t="s">
        <v>85</v>
      </c>
      <c r="AV407" s="11" t="s">
        <v>85</v>
      </c>
      <c r="AW407" s="11" t="s">
        <v>33</v>
      </c>
      <c r="AX407" s="11" t="s">
        <v>70</v>
      </c>
      <c r="AY407" s="238" t="s">
        <v>153</v>
      </c>
    </row>
    <row r="408" s="11" customFormat="1">
      <c r="B408" s="227"/>
      <c r="C408" s="228"/>
      <c r="D408" s="229" t="s">
        <v>161</v>
      </c>
      <c r="E408" s="230" t="s">
        <v>21</v>
      </c>
      <c r="F408" s="231" t="s">
        <v>322</v>
      </c>
      <c r="G408" s="228"/>
      <c r="H408" s="232">
        <v>23.27</v>
      </c>
      <c r="I408" s="233"/>
      <c r="J408" s="228"/>
      <c r="K408" s="228"/>
      <c r="L408" s="234"/>
      <c r="M408" s="235"/>
      <c r="N408" s="236"/>
      <c r="O408" s="236"/>
      <c r="P408" s="236"/>
      <c r="Q408" s="236"/>
      <c r="R408" s="236"/>
      <c r="S408" s="236"/>
      <c r="T408" s="237"/>
      <c r="AT408" s="238" t="s">
        <v>161</v>
      </c>
      <c r="AU408" s="238" t="s">
        <v>85</v>
      </c>
      <c r="AV408" s="11" t="s">
        <v>85</v>
      </c>
      <c r="AW408" s="11" t="s">
        <v>33</v>
      </c>
      <c r="AX408" s="11" t="s">
        <v>70</v>
      </c>
      <c r="AY408" s="238" t="s">
        <v>153</v>
      </c>
    </row>
    <row r="409" s="11" customFormat="1">
      <c r="B409" s="227"/>
      <c r="C409" s="228"/>
      <c r="D409" s="229" t="s">
        <v>161</v>
      </c>
      <c r="E409" s="230" t="s">
        <v>21</v>
      </c>
      <c r="F409" s="231" t="s">
        <v>323</v>
      </c>
      <c r="G409" s="228"/>
      <c r="H409" s="232">
        <v>23.43</v>
      </c>
      <c r="I409" s="233"/>
      <c r="J409" s="228"/>
      <c r="K409" s="228"/>
      <c r="L409" s="234"/>
      <c r="M409" s="235"/>
      <c r="N409" s="236"/>
      <c r="O409" s="236"/>
      <c r="P409" s="236"/>
      <c r="Q409" s="236"/>
      <c r="R409" s="236"/>
      <c r="S409" s="236"/>
      <c r="T409" s="237"/>
      <c r="AT409" s="238" t="s">
        <v>161</v>
      </c>
      <c r="AU409" s="238" t="s">
        <v>85</v>
      </c>
      <c r="AV409" s="11" t="s">
        <v>85</v>
      </c>
      <c r="AW409" s="11" t="s">
        <v>33</v>
      </c>
      <c r="AX409" s="11" t="s">
        <v>70</v>
      </c>
      <c r="AY409" s="238" t="s">
        <v>153</v>
      </c>
    </row>
    <row r="410" s="12" customFormat="1">
      <c r="B410" s="239"/>
      <c r="C410" s="240"/>
      <c r="D410" s="229" t="s">
        <v>161</v>
      </c>
      <c r="E410" s="241" t="s">
        <v>21</v>
      </c>
      <c r="F410" s="242" t="s">
        <v>163</v>
      </c>
      <c r="G410" s="240"/>
      <c r="H410" s="243">
        <v>88.480000000000004</v>
      </c>
      <c r="I410" s="244"/>
      <c r="J410" s="240"/>
      <c r="K410" s="240"/>
      <c r="L410" s="245"/>
      <c r="M410" s="246"/>
      <c r="N410" s="247"/>
      <c r="O410" s="247"/>
      <c r="P410" s="247"/>
      <c r="Q410" s="247"/>
      <c r="R410" s="247"/>
      <c r="S410" s="247"/>
      <c r="T410" s="248"/>
      <c r="AT410" s="249" t="s">
        <v>161</v>
      </c>
      <c r="AU410" s="249" t="s">
        <v>85</v>
      </c>
      <c r="AV410" s="12" t="s">
        <v>164</v>
      </c>
      <c r="AW410" s="12" t="s">
        <v>33</v>
      </c>
      <c r="AX410" s="12" t="s">
        <v>70</v>
      </c>
      <c r="AY410" s="249" t="s">
        <v>153</v>
      </c>
    </row>
    <row r="411" s="11" customFormat="1">
      <c r="B411" s="227"/>
      <c r="C411" s="228"/>
      <c r="D411" s="229" t="s">
        <v>161</v>
      </c>
      <c r="E411" s="230" t="s">
        <v>21</v>
      </c>
      <c r="F411" s="231" t="s">
        <v>736</v>
      </c>
      <c r="G411" s="228"/>
      <c r="H411" s="232">
        <v>46.700000000000003</v>
      </c>
      <c r="I411" s="233"/>
      <c r="J411" s="228"/>
      <c r="K411" s="228"/>
      <c r="L411" s="234"/>
      <c r="M411" s="235"/>
      <c r="N411" s="236"/>
      <c r="O411" s="236"/>
      <c r="P411" s="236"/>
      <c r="Q411" s="236"/>
      <c r="R411" s="236"/>
      <c r="S411" s="236"/>
      <c r="T411" s="237"/>
      <c r="AT411" s="238" t="s">
        <v>161</v>
      </c>
      <c r="AU411" s="238" t="s">
        <v>85</v>
      </c>
      <c r="AV411" s="11" t="s">
        <v>85</v>
      </c>
      <c r="AW411" s="11" t="s">
        <v>33</v>
      </c>
      <c r="AX411" s="11" t="s">
        <v>70</v>
      </c>
      <c r="AY411" s="238" t="s">
        <v>153</v>
      </c>
    </row>
    <row r="412" s="12" customFormat="1">
      <c r="B412" s="239"/>
      <c r="C412" s="240"/>
      <c r="D412" s="229" t="s">
        <v>161</v>
      </c>
      <c r="E412" s="241" t="s">
        <v>21</v>
      </c>
      <c r="F412" s="242" t="s">
        <v>163</v>
      </c>
      <c r="G412" s="240"/>
      <c r="H412" s="243">
        <v>46.700000000000003</v>
      </c>
      <c r="I412" s="244"/>
      <c r="J412" s="240"/>
      <c r="K412" s="240"/>
      <c r="L412" s="245"/>
      <c r="M412" s="246"/>
      <c r="N412" s="247"/>
      <c r="O412" s="247"/>
      <c r="P412" s="247"/>
      <c r="Q412" s="247"/>
      <c r="R412" s="247"/>
      <c r="S412" s="247"/>
      <c r="T412" s="248"/>
      <c r="AT412" s="249" t="s">
        <v>161</v>
      </c>
      <c r="AU412" s="249" t="s">
        <v>85</v>
      </c>
      <c r="AV412" s="12" t="s">
        <v>164</v>
      </c>
      <c r="AW412" s="12" t="s">
        <v>33</v>
      </c>
      <c r="AX412" s="12" t="s">
        <v>70</v>
      </c>
      <c r="AY412" s="249" t="s">
        <v>153</v>
      </c>
    </row>
    <row r="413" s="14" customFormat="1">
      <c r="B413" s="272"/>
      <c r="C413" s="273"/>
      <c r="D413" s="229" t="s">
        <v>161</v>
      </c>
      <c r="E413" s="274" t="s">
        <v>21</v>
      </c>
      <c r="F413" s="275" t="s">
        <v>227</v>
      </c>
      <c r="G413" s="273"/>
      <c r="H413" s="276">
        <v>135.18000000000001</v>
      </c>
      <c r="I413" s="277"/>
      <c r="J413" s="273"/>
      <c r="K413" s="273"/>
      <c r="L413" s="278"/>
      <c r="M413" s="279"/>
      <c r="N413" s="280"/>
      <c r="O413" s="280"/>
      <c r="P413" s="280"/>
      <c r="Q413" s="280"/>
      <c r="R413" s="280"/>
      <c r="S413" s="280"/>
      <c r="T413" s="281"/>
      <c r="AT413" s="282" t="s">
        <v>161</v>
      </c>
      <c r="AU413" s="282" t="s">
        <v>85</v>
      </c>
      <c r="AV413" s="14" t="s">
        <v>159</v>
      </c>
      <c r="AW413" s="14" t="s">
        <v>33</v>
      </c>
      <c r="AX413" s="14" t="s">
        <v>75</v>
      </c>
      <c r="AY413" s="282" t="s">
        <v>153</v>
      </c>
    </row>
    <row r="414" s="1" customFormat="1" ht="25.5" customHeight="1">
      <c r="B414" s="46"/>
      <c r="C414" s="215" t="s">
        <v>737</v>
      </c>
      <c r="D414" s="215" t="s">
        <v>155</v>
      </c>
      <c r="E414" s="216" t="s">
        <v>738</v>
      </c>
      <c r="F414" s="217" t="s">
        <v>739</v>
      </c>
      <c r="G414" s="218" t="s">
        <v>92</v>
      </c>
      <c r="H414" s="219">
        <v>88.480000000000004</v>
      </c>
      <c r="I414" s="220"/>
      <c r="J414" s="221">
        <f>ROUND(I414*H414,2)</f>
        <v>0</v>
      </c>
      <c r="K414" s="217" t="s">
        <v>158</v>
      </c>
      <c r="L414" s="72"/>
      <c r="M414" s="222" t="s">
        <v>21</v>
      </c>
      <c r="N414" s="223" t="s">
        <v>41</v>
      </c>
      <c r="O414" s="47"/>
      <c r="P414" s="224">
        <f>O414*H414</f>
        <v>0</v>
      </c>
      <c r="Q414" s="224">
        <v>0.0036700000000000001</v>
      </c>
      <c r="R414" s="224">
        <f>Q414*H414</f>
        <v>0.3247216</v>
      </c>
      <c r="S414" s="224">
        <v>0</v>
      </c>
      <c r="T414" s="225">
        <f>S414*H414</f>
        <v>0</v>
      </c>
      <c r="AR414" s="24" t="s">
        <v>239</v>
      </c>
      <c r="AT414" s="24" t="s">
        <v>155</v>
      </c>
      <c r="AU414" s="24" t="s">
        <v>85</v>
      </c>
      <c r="AY414" s="24" t="s">
        <v>153</v>
      </c>
      <c r="BE414" s="226">
        <f>IF(N414="základní",J414,0)</f>
        <v>0</v>
      </c>
      <c r="BF414" s="226">
        <f>IF(N414="snížená",J414,0)</f>
        <v>0</v>
      </c>
      <c r="BG414" s="226">
        <f>IF(N414="zákl. přenesená",J414,0)</f>
        <v>0</v>
      </c>
      <c r="BH414" s="226">
        <f>IF(N414="sníž. přenesená",J414,0)</f>
        <v>0</v>
      </c>
      <c r="BI414" s="226">
        <f>IF(N414="nulová",J414,0)</f>
        <v>0</v>
      </c>
      <c r="BJ414" s="24" t="s">
        <v>75</v>
      </c>
      <c r="BK414" s="226">
        <f>ROUND(I414*H414,2)</f>
        <v>0</v>
      </c>
      <c r="BL414" s="24" t="s">
        <v>239</v>
      </c>
      <c r="BM414" s="24" t="s">
        <v>740</v>
      </c>
    </row>
    <row r="415" s="11" customFormat="1">
      <c r="B415" s="227"/>
      <c r="C415" s="228"/>
      <c r="D415" s="229" t="s">
        <v>161</v>
      </c>
      <c r="E415" s="230" t="s">
        <v>21</v>
      </c>
      <c r="F415" s="231" t="s">
        <v>664</v>
      </c>
      <c r="G415" s="228"/>
      <c r="H415" s="232">
        <v>20.719999999999999</v>
      </c>
      <c r="I415" s="233"/>
      <c r="J415" s="228"/>
      <c r="K415" s="228"/>
      <c r="L415" s="234"/>
      <c r="M415" s="235"/>
      <c r="N415" s="236"/>
      <c r="O415" s="236"/>
      <c r="P415" s="236"/>
      <c r="Q415" s="236"/>
      <c r="R415" s="236"/>
      <c r="S415" s="236"/>
      <c r="T415" s="237"/>
      <c r="AT415" s="238" t="s">
        <v>161</v>
      </c>
      <c r="AU415" s="238" t="s">
        <v>85</v>
      </c>
      <c r="AV415" s="11" t="s">
        <v>85</v>
      </c>
      <c r="AW415" s="11" t="s">
        <v>33</v>
      </c>
      <c r="AX415" s="11" t="s">
        <v>70</v>
      </c>
      <c r="AY415" s="238" t="s">
        <v>153</v>
      </c>
    </row>
    <row r="416" s="11" customFormat="1">
      <c r="B416" s="227"/>
      <c r="C416" s="228"/>
      <c r="D416" s="229" t="s">
        <v>161</v>
      </c>
      <c r="E416" s="230" t="s">
        <v>21</v>
      </c>
      <c r="F416" s="231" t="s">
        <v>735</v>
      </c>
      <c r="G416" s="228"/>
      <c r="H416" s="232">
        <v>21.059999999999999</v>
      </c>
      <c r="I416" s="233"/>
      <c r="J416" s="228"/>
      <c r="K416" s="228"/>
      <c r="L416" s="234"/>
      <c r="M416" s="235"/>
      <c r="N416" s="236"/>
      <c r="O416" s="236"/>
      <c r="P416" s="236"/>
      <c r="Q416" s="236"/>
      <c r="R416" s="236"/>
      <c r="S416" s="236"/>
      <c r="T416" s="237"/>
      <c r="AT416" s="238" t="s">
        <v>161</v>
      </c>
      <c r="AU416" s="238" t="s">
        <v>85</v>
      </c>
      <c r="AV416" s="11" t="s">
        <v>85</v>
      </c>
      <c r="AW416" s="11" t="s">
        <v>33</v>
      </c>
      <c r="AX416" s="11" t="s">
        <v>70</v>
      </c>
      <c r="AY416" s="238" t="s">
        <v>153</v>
      </c>
    </row>
    <row r="417" s="11" customFormat="1">
      <c r="B417" s="227"/>
      <c r="C417" s="228"/>
      <c r="D417" s="229" t="s">
        <v>161</v>
      </c>
      <c r="E417" s="230" t="s">
        <v>21</v>
      </c>
      <c r="F417" s="231" t="s">
        <v>322</v>
      </c>
      <c r="G417" s="228"/>
      <c r="H417" s="232">
        <v>23.27</v>
      </c>
      <c r="I417" s="233"/>
      <c r="J417" s="228"/>
      <c r="K417" s="228"/>
      <c r="L417" s="234"/>
      <c r="M417" s="235"/>
      <c r="N417" s="236"/>
      <c r="O417" s="236"/>
      <c r="P417" s="236"/>
      <c r="Q417" s="236"/>
      <c r="R417" s="236"/>
      <c r="S417" s="236"/>
      <c r="T417" s="237"/>
      <c r="AT417" s="238" t="s">
        <v>161</v>
      </c>
      <c r="AU417" s="238" t="s">
        <v>85</v>
      </c>
      <c r="AV417" s="11" t="s">
        <v>85</v>
      </c>
      <c r="AW417" s="11" t="s">
        <v>33</v>
      </c>
      <c r="AX417" s="11" t="s">
        <v>70</v>
      </c>
      <c r="AY417" s="238" t="s">
        <v>153</v>
      </c>
    </row>
    <row r="418" s="11" customFormat="1">
      <c r="B418" s="227"/>
      <c r="C418" s="228"/>
      <c r="D418" s="229" t="s">
        <v>161</v>
      </c>
      <c r="E418" s="230" t="s">
        <v>21</v>
      </c>
      <c r="F418" s="231" t="s">
        <v>323</v>
      </c>
      <c r="G418" s="228"/>
      <c r="H418" s="232">
        <v>23.43</v>
      </c>
      <c r="I418" s="233"/>
      <c r="J418" s="228"/>
      <c r="K418" s="228"/>
      <c r="L418" s="234"/>
      <c r="M418" s="235"/>
      <c r="N418" s="236"/>
      <c r="O418" s="236"/>
      <c r="P418" s="236"/>
      <c r="Q418" s="236"/>
      <c r="R418" s="236"/>
      <c r="S418" s="236"/>
      <c r="T418" s="237"/>
      <c r="AT418" s="238" t="s">
        <v>161</v>
      </c>
      <c r="AU418" s="238" t="s">
        <v>85</v>
      </c>
      <c r="AV418" s="11" t="s">
        <v>85</v>
      </c>
      <c r="AW418" s="11" t="s">
        <v>33</v>
      </c>
      <c r="AX418" s="11" t="s">
        <v>70</v>
      </c>
      <c r="AY418" s="238" t="s">
        <v>153</v>
      </c>
    </row>
    <row r="419" s="14" customFormat="1">
      <c r="B419" s="272"/>
      <c r="C419" s="273"/>
      <c r="D419" s="229" t="s">
        <v>161</v>
      </c>
      <c r="E419" s="274" t="s">
        <v>21</v>
      </c>
      <c r="F419" s="275" t="s">
        <v>227</v>
      </c>
      <c r="G419" s="273"/>
      <c r="H419" s="276">
        <v>88.480000000000004</v>
      </c>
      <c r="I419" s="277"/>
      <c r="J419" s="273"/>
      <c r="K419" s="273"/>
      <c r="L419" s="278"/>
      <c r="M419" s="279"/>
      <c r="N419" s="280"/>
      <c r="O419" s="280"/>
      <c r="P419" s="280"/>
      <c r="Q419" s="280"/>
      <c r="R419" s="280"/>
      <c r="S419" s="280"/>
      <c r="T419" s="281"/>
      <c r="AT419" s="282" t="s">
        <v>161</v>
      </c>
      <c r="AU419" s="282" t="s">
        <v>85</v>
      </c>
      <c r="AV419" s="14" t="s">
        <v>159</v>
      </c>
      <c r="AW419" s="14" t="s">
        <v>33</v>
      </c>
      <c r="AX419" s="14" t="s">
        <v>75</v>
      </c>
      <c r="AY419" s="282" t="s">
        <v>153</v>
      </c>
    </row>
    <row r="420" s="1" customFormat="1" ht="25.5" customHeight="1">
      <c r="B420" s="46"/>
      <c r="C420" s="250" t="s">
        <v>741</v>
      </c>
      <c r="D420" s="250" t="s">
        <v>173</v>
      </c>
      <c r="E420" s="251" t="s">
        <v>742</v>
      </c>
      <c r="F420" s="252" t="s">
        <v>743</v>
      </c>
      <c r="G420" s="253" t="s">
        <v>92</v>
      </c>
      <c r="H420" s="254">
        <v>51.369999999999997</v>
      </c>
      <c r="I420" s="255"/>
      <c r="J420" s="256">
        <f>ROUND(I420*H420,2)</f>
        <v>0</v>
      </c>
      <c r="K420" s="252" t="s">
        <v>158</v>
      </c>
      <c r="L420" s="257"/>
      <c r="M420" s="258" t="s">
        <v>21</v>
      </c>
      <c r="N420" s="259" t="s">
        <v>41</v>
      </c>
      <c r="O420" s="47"/>
      <c r="P420" s="224">
        <f>O420*H420</f>
        <v>0</v>
      </c>
      <c r="Q420" s="224">
        <v>0.019199999999999998</v>
      </c>
      <c r="R420" s="224">
        <f>Q420*H420</f>
        <v>0.98630399999999985</v>
      </c>
      <c r="S420" s="224">
        <v>0</v>
      </c>
      <c r="T420" s="225">
        <f>S420*H420</f>
        <v>0</v>
      </c>
      <c r="AR420" s="24" t="s">
        <v>332</v>
      </c>
      <c r="AT420" s="24" t="s">
        <v>173</v>
      </c>
      <c r="AU420" s="24" t="s">
        <v>85</v>
      </c>
      <c r="AY420" s="24" t="s">
        <v>153</v>
      </c>
      <c r="BE420" s="226">
        <f>IF(N420="základní",J420,0)</f>
        <v>0</v>
      </c>
      <c r="BF420" s="226">
        <f>IF(N420="snížená",J420,0)</f>
        <v>0</v>
      </c>
      <c r="BG420" s="226">
        <f>IF(N420="zákl. přenesená",J420,0)</f>
        <v>0</v>
      </c>
      <c r="BH420" s="226">
        <f>IF(N420="sníž. přenesená",J420,0)</f>
        <v>0</v>
      </c>
      <c r="BI420" s="226">
        <f>IF(N420="nulová",J420,0)</f>
        <v>0</v>
      </c>
      <c r="BJ420" s="24" t="s">
        <v>75</v>
      </c>
      <c r="BK420" s="226">
        <f>ROUND(I420*H420,2)</f>
        <v>0</v>
      </c>
      <c r="BL420" s="24" t="s">
        <v>239</v>
      </c>
      <c r="BM420" s="24" t="s">
        <v>744</v>
      </c>
    </row>
    <row r="421" s="1" customFormat="1">
      <c r="B421" s="46"/>
      <c r="C421" s="74"/>
      <c r="D421" s="229" t="s">
        <v>179</v>
      </c>
      <c r="E421" s="74"/>
      <c r="F421" s="260" t="s">
        <v>745</v>
      </c>
      <c r="G421" s="74"/>
      <c r="H421" s="74"/>
      <c r="I421" s="186"/>
      <c r="J421" s="74"/>
      <c r="K421" s="74"/>
      <c r="L421" s="72"/>
      <c r="M421" s="261"/>
      <c r="N421" s="47"/>
      <c r="O421" s="47"/>
      <c r="P421" s="47"/>
      <c r="Q421" s="47"/>
      <c r="R421" s="47"/>
      <c r="S421" s="47"/>
      <c r="T421" s="95"/>
      <c r="AT421" s="24" t="s">
        <v>179</v>
      </c>
      <c r="AU421" s="24" t="s">
        <v>85</v>
      </c>
    </row>
    <row r="422" s="13" customFormat="1">
      <c r="B422" s="262"/>
      <c r="C422" s="263"/>
      <c r="D422" s="229" t="s">
        <v>161</v>
      </c>
      <c r="E422" s="264" t="s">
        <v>21</v>
      </c>
      <c r="F422" s="265" t="s">
        <v>746</v>
      </c>
      <c r="G422" s="263"/>
      <c r="H422" s="264" t="s">
        <v>21</v>
      </c>
      <c r="I422" s="266"/>
      <c r="J422" s="263"/>
      <c r="K422" s="263"/>
      <c r="L422" s="267"/>
      <c r="M422" s="268"/>
      <c r="N422" s="269"/>
      <c r="O422" s="269"/>
      <c r="P422" s="269"/>
      <c r="Q422" s="269"/>
      <c r="R422" s="269"/>
      <c r="S422" s="269"/>
      <c r="T422" s="270"/>
      <c r="AT422" s="271" t="s">
        <v>161</v>
      </c>
      <c r="AU422" s="271" t="s">
        <v>85</v>
      </c>
      <c r="AV422" s="13" t="s">
        <v>75</v>
      </c>
      <c r="AW422" s="13" t="s">
        <v>33</v>
      </c>
      <c r="AX422" s="13" t="s">
        <v>70</v>
      </c>
      <c r="AY422" s="271" t="s">
        <v>153</v>
      </c>
    </row>
    <row r="423" s="11" customFormat="1">
      <c r="B423" s="227"/>
      <c r="C423" s="228"/>
      <c r="D423" s="229" t="s">
        <v>161</v>
      </c>
      <c r="E423" s="230" t="s">
        <v>21</v>
      </c>
      <c r="F423" s="231" t="s">
        <v>322</v>
      </c>
      <c r="G423" s="228"/>
      <c r="H423" s="232">
        <v>23.27</v>
      </c>
      <c r="I423" s="233"/>
      <c r="J423" s="228"/>
      <c r="K423" s="228"/>
      <c r="L423" s="234"/>
      <c r="M423" s="235"/>
      <c r="N423" s="236"/>
      <c r="O423" s="236"/>
      <c r="P423" s="236"/>
      <c r="Q423" s="236"/>
      <c r="R423" s="236"/>
      <c r="S423" s="236"/>
      <c r="T423" s="237"/>
      <c r="AT423" s="238" t="s">
        <v>161</v>
      </c>
      <c r="AU423" s="238" t="s">
        <v>85</v>
      </c>
      <c r="AV423" s="11" t="s">
        <v>85</v>
      </c>
      <c r="AW423" s="11" t="s">
        <v>33</v>
      </c>
      <c r="AX423" s="11" t="s">
        <v>70</v>
      </c>
      <c r="AY423" s="238" t="s">
        <v>153</v>
      </c>
    </row>
    <row r="424" s="11" customFormat="1">
      <c r="B424" s="227"/>
      <c r="C424" s="228"/>
      <c r="D424" s="229" t="s">
        <v>161</v>
      </c>
      <c r="E424" s="230" t="s">
        <v>21</v>
      </c>
      <c r="F424" s="231" t="s">
        <v>323</v>
      </c>
      <c r="G424" s="228"/>
      <c r="H424" s="232">
        <v>23.43</v>
      </c>
      <c r="I424" s="233"/>
      <c r="J424" s="228"/>
      <c r="K424" s="228"/>
      <c r="L424" s="234"/>
      <c r="M424" s="235"/>
      <c r="N424" s="236"/>
      <c r="O424" s="236"/>
      <c r="P424" s="236"/>
      <c r="Q424" s="236"/>
      <c r="R424" s="236"/>
      <c r="S424" s="236"/>
      <c r="T424" s="237"/>
      <c r="AT424" s="238" t="s">
        <v>161</v>
      </c>
      <c r="AU424" s="238" t="s">
        <v>85</v>
      </c>
      <c r="AV424" s="11" t="s">
        <v>85</v>
      </c>
      <c r="AW424" s="11" t="s">
        <v>33</v>
      </c>
      <c r="AX424" s="11" t="s">
        <v>70</v>
      </c>
      <c r="AY424" s="238" t="s">
        <v>153</v>
      </c>
    </row>
    <row r="425" s="14" customFormat="1">
      <c r="B425" s="272"/>
      <c r="C425" s="273"/>
      <c r="D425" s="229" t="s">
        <v>161</v>
      </c>
      <c r="E425" s="274" t="s">
        <v>21</v>
      </c>
      <c r="F425" s="275" t="s">
        <v>227</v>
      </c>
      <c r="G425" s="273"/>
      <c r="H425" s="276">
        <v>46.700000000000003</v>
      </c>
      <c r="I425" s="277"/>
      <c r="J425" s="273"/>
      <c r="K425" s="273"/>
      <c r="L425" s="278"/>
      <c r="M425" s="279"/>
      <c r="N425" s="280"/>
      <c r="O425" s="280"/>
      <c r="P425" s="280"/>
      <c r="Q425" s="280"/>
      <c r="R425" s="280"/>
      <c r="S425" s="280"/>
      <c r="T425" s="281"/>
      <c r="AT425" s="282" t="s">
        <v>161</v>
      </c>
      <c r="AU425" s="282" t="s">
        <v>85</v>
      </c>
      <c r="AV425" s="14" t="s">
        <v>159</v>
      </c>
      <c r="AW425" s="14" t="s">
        <v>33</v>
      </c>
      <c r="AX425" s="14" t="s">
        <v>75</v>
      </c>
      <c r="AY425" s="282" t="s">
        <v>153</v>
      </c>
    </row>
    <row r="426" s="11" customFormat="1">
      <c r="B426" s="227"/>
      <c r="C426" s="228"/>
      <c r="D426" s="229" t="s">
        <v>161</v>
      </c>
      <c r="E426" s="228"/>
      <c r="F426" s="231" t="s">
        <v>747</v>
      </c>
      <c r="G426" s="228"/>
      <c r="H426" s="232">
        <v>51.369999999999997</v>
      </c>
      <c r="I426" s="233"/>
      <c r="J426" s="228"/>
      <c r="K426" s="228"/>
      <c r="L426" s="234"/>
      <c r="M426" s="235"/>
      <c r="N426" s="236"/>
      <c r="O426" s="236"/>
      <c r="P426" s="236"/>
      <c r="Q426" s="236"/>
      <c r="R426" s="236"/>
      <c r="S426" s="236"/>
      <c r="T426" s="237"/>
      <c r="AT426" s="238" t="s">
        <v>161</v>
      </c>
      <c r="AU426" s="238" t="s">
        <v>85</v>
      </c>
      <c r="AV426" s="11" t="s">
        <v>85</v>
      </c>
      <c r="AW426" s="11" t="s">
        <v>6</v>
      </c>
      <c r="AX426" s="11" t="s">
        <v>75</v>
      </c>
      <c r="AY426" s="238" t="s">
        <v>153</v>
      </c>
    </row>
    <row r="427" s="1" customFormat="1" ht="25.5" customHeight="1">
      <c r="B427" s="46"/>
      <c r="C427" s="250" t="s">
        <v>748</v>
      </c>
      <c r="D427" s="250" t="s">
        <v>173</v>
      </c>
      <c r="E427" s="251" t="s">
        <v>749</v>
      </c>
      <c r="F427" s="252" t="s">
        <v>750</v>
      </c>
      <c r="G427" s="253" t="s">
        <v>92</v>
      </c>
      <c r="H427" s="254">
        <v>45.957999999999998</v>
      </c>
      <c r="I427" s="255"/>
      <c r="J427" s="256">
        <f>ROUND(I427*H427,2)</f>
        <v>0</v>
      </c>
      <c r="K427" s="252" t="s">
        <v>158</v>
      </c>
      <c r="L427" s="257"/>
      <c r="M427" s="258" t="s">
        <v>21</v>
      </c>
      <c r="N427" s="259" t="s">
        <v>41</v>
      </c>
      <c r="O427" s="47"/>
      <c r="P427" s="224">
        <f>O427*H427</f>
        <v>0</v>
      </c>
      <c r="Q427" s="224">
        <v>0.019199999999999998</v>
      </c>
      <c r="R427" s="224">
        <f>Q427*H427</f>
        <v>0.88239359999999989</v>
      </c>
      <c r="S427" s="224">
        <v>0</v>
      </c>
      <c r="T427" s="225">
        <f>S427*H427</f>
        <v>0</v>
      </c>
      <c r="AR427" s="24" t="s">
        <v>332</v>
      </c>
      <c r="AT427" s="24" t="s">
        <v>173</v>
      </c>
      <c r="AU427" s="24" t="s">
        <v>85</v>
      </c>
      <c r="AY427" s="24" t="s">
        <v>153</v>
      </c>
      <c r="BE427" s="226">
        <f>IF(N427="základní",J427,0)</f>
        <v>0</v>
      </c>
      <c r="BF427" s="226">
        <f>IF(N427="snížená",J427,0)</f>
        <v>0</v>
      </c>
      <c r="BG427" s="226">
        <f>IF(N427="zákl. přenesená",J427,0)</f>
        <v>0</v>
      </c>
      <c r="BH427" s="226">
        <f>IF(N427="sníž. přenesená",J427,0)</f>
        <v>0</v>
      </c>
      <c r="BI427" s="226">
        <f>IF(N427="nulová",J427,0)</f>
        <v>0</v>
      </c>
      <c r="BJ427" s="24" t="s">
        <v>75</v>
      </c>
      <c r="BK427" s="226">
        <f>ROUND(I427*H427,2)</f>
        <v>0</v>
      </c>
      <c r="BL427" s="24" t="s">
        <v>239</v>
      </c>
      <c r="BM427" s="24" t="s">
        <v>751</v>
      </c>
    </row>
    <row r="428" s="1" customFormat="1">
      <c r="B428" s="46"/>
      <c r="C428" s="74"/>
      <c r="D428" s="229" t="s">
        <v>179</v>
      </c>
      <c r="E428" s="74"/>
      <c r="F428" s="260" t="s">
        <v>752</v>
      </c>
      <c r="G428" s="74"/>
      <c r="H428" s="74"/>
      <c r="I428" s="186"/>
      <c r="J428" s="74"/>
      <c r="K428" s="74"/>
      <c r="L428" s="72"/>
      <c r="M428" s="261"/>
      <c r="N428" s="47"/>
      <c r="O428" s="47"/>
      <c r="P428" s="47"/>
      <c r="Q428" s="47"/>
      <c r="R428" s="47"/>
      <c r="S428" s="47"/>
      <c r="T428" s="95"/>
      <c r="AT428" s="24" t="s">
        <v>179</v>
      </c>
      <c r="AU428" s="24" t="s">
        <v>85</v>
      </c>
    </row>
    <row r="429" s="13" customFormat="1">
      <c r="B429" s="262"/>
      <c r="C429" s="263"/>
      <c r="D429" s="229" t="s">
        <v>161</v>
      </c>
      <c r="E429" s="264" t="s">
        <v>21</v>
      </c>
      <c r="F429" s="265" t="s">
        <v>753</v>
      </c>
      <c r="G429" s="263"/>
      <c r="H429" s="264" t="s">
        <v>21</v>
      </c>
      <c r="I429" s="266"/>
      <c r="J429" s="263"/>
      <c r="K429" s="263"/>
      <c r="L429" s="267"/>
      <c r="M429" s="268"/>
      <c r="N429" s="269"/>
      <c r="O429" s="269"/>
      <c r="P429" s="269"/>
      <c r="Q429" s="269"/>
      <c r="R429" s="269"/>
      <c r="S429" s="269"/>
      <c r="T429" s="270"/>
      <c r="AT429" s="271" t="s">
        <v>161</v>
      </c>
      <c r="AU429" s="271" t="s">
        <v>85</v>
      </c>
      <c r="AV429" s="13" t="s">
        <v>75</v>
      </c>
      <c r="AW429" s="13" t="s">
        <v>33</v>
      </c>
      <c r="AX429" s="13" t="s">
        <v>70</v>
      </c>
      <c r="AY429" s="271" t="s">
        <v>153</v>
      </c>
    </row>
    <row r="430" s="11" customFormat="1">
      <c r="B430" s="227"/>
      <c r="C430" s="228"/>
      <c r="D430" s="229" t="s">
        <v>161</v>
      </c>
      <c r="E430" s="230" t="s">
        <v>21</v>
      </c>
      <c r="F430" s="231" t="s">
        <v>664</v>
      </c>
      <c r="G430" s="228"/>
      <c r="H430" s="232">
        <v>20.719999999999999</v>
      </c>
      <c r="I430" s="233"/>
      <c r="J430" s="228"/>
      <c r="K430" s="228"/>
      <c r="L430" s="234"/>
      <c r="M430" s="235"/>
      <c r="N430" s="236"/>
      <c r="O430" s="236"/>
      <c r="P430" s="236"/>
      <c r="Q430" s="236"/>
      <c r="R430" s="236"/>
      <c r="S430" s="236"/>
      <c r="T430" s="237"/>
      <c r="AT430" s="238" t="s">
        <v>161</v>
      </c>
      <c r="AU430" s="238" t="s">
        <v>85</v>
      </c>
      <c r="AV430" s="11" t="s">
        <v>85</v>
      </c>
      <c r="AW430" s="11" t="s">
        <v>33</v>
      </c>
      <c r="AX430" s="11" t="s">
        <v>70</v>
      </c>
      <c r="AY430" s="238" t="s">
        <v>153</v>
      </c>
    </row>
    <row r="431" s="11" customFormat="1">
      <c r="B431" s="227"/>
      <c r="C431" s="228"/>
      <c r="D431" s="229" t="s">
        <v>161</v>
      </c>
      <c r="E431" s="230" t="s">
        <v>21</v>
      </c>
      <c r="F431" s="231" t="s">
        <v>735</v>
      </c>
      <c r="G431" s="228"/>
      <c r="H431" s="232">
        <v>21.059999999999999</v>
      </c>
      <c r="I431" s="233"/>
      <c r="J431" s="228"/>
      <c r="K431" s="228"/>
      <c r="L431" s="234"/>
      <c r="M431" s="235"/>
      <c r="N431" s="236"/>
      <c r="O431" s="236"/>
      <c r="P431" s="236"/>
      <c r="Q431" s="236"/>
      <c r="R431" s="236"/>
      <c r="S431" s="236"/>
      <c r="T431" s="237"/>
      <c r="AT431" s="238" t="s">
        <v>161</v>
      </c>
      <c r="AU431" s="238" t="s">
        <v>85</v>
      </c>
      <c r="AV431" s="11" t="s">
        <v>85</v>
      </c>
      <c r="AW431" s="11" t="s">
        <v>33</v>
      </c>
      <c r="AX431" s="11" t="s">
        <v>70</v>
      </c>
      <c r="AY431" s="238" t="s">
        <v>153</v>
      </c>
    </row>
    <row r="432" s="14" customFormat="1">
      <c r="B432" s="272"/>
      <c r="C432" s="273"/>
      <c r="D432" s="229" t="s">
        <v>161</v>
      </c>
      <c r="E432" s="274" t="s">
        <v>21</v>
      </c>
      <c r="F432" s="275" t="s">
        <v>227</v>
      </c>
      <c r="G432" s="273"/>
      <c r="H432" s="276">
        <v>41.780000000000001</v>
      </c>
      <c r="I432" s="277"/>
      <c r="J432" s="273"/>
      <c r="K432" s="273"/>
      <c r="L432" s="278"/>
      <c r="M432" s="279"/>
      <c r="N432" s="280"/>
      <c r="O432" s="280"/>
      <c r="P432" s="280"/>
      <c r="Q432" s="280"/>
      <c r="R432" s="280"/>
      <c r="S432" s="280"/>
      <c r="T432" s="281"/>
      <c r="AT432" s="282" t="s">
        <v>161</v>
      </c>
      <c r="AU432" s="282" t="s">
        <v>85</v>
      </c>
      <c r="AV432" s="14" t="s">
        <v>159</v>
      </c>
      <c r="AW432" s="14" t="s">
        <v>33</v>
      </c>
      <c r="AX432" s="14" t="s">
        <v>75</v>
      </c>
      <c r="AY432" s="282" t="s">
        <v>153</v>
      </c>
    </row>
    <row r="433" s="11" customFormat="1">
      <c r="B433" s="227"/>
      <c r="C433" s="228"/>
      <c r="D433" s="229" t="s">
        <v>161</v>
      </c>
      <c r="E433" s="228"/>
      <c r="F433" s="231" t="s">
        <v>754</v>
      </c>
      <c r="G433" s="228"/>
      <c r="H433" s="232">
        <v>45.957999999999998</v>
      </c>
      <c r="I433" s="233"/>
      <c r="J433" s="228"/>
      <c r="K433" s="228"/>
      <c r="L433" s="234"/>
      <c r="M433" s="235"/>
      <c r="N433" s="236"/>
      <c r="O433" s="236"/>
      <c r="P433" s="236"/>
      <c r="Q433" s="236"/>
      <c r="R433" s="236"/>
      <c r="S433" s="236"/>
      <c r="T433" s="237"/>
      <c r="AT433" s="238" t="s">
        <v>161</v>
      </c>
      <c r="AU433" s="238" t="s">
        <v>85</v>
      </c>
      <c r="AV433" s="11" t="s">
        <v>85</v>
      </c>
      <c r="AW433" s="11" t="s">
        <v>6</v>
      </c>
      <c r="AX433" s="11" t="s">
        <v>75</v>
      </c>
      <c r="AY433" s="238" t="s">
        <v>153</v>
      </c>
    </row>
    <row r="434" s="1" customFormat="1" ht="16.5" customHeight="1">
      <c r="B434" s="46"/>
      <c r="C434" s="215" t="s">
        <v>755</v>
      </c>
      <c r="D434" s="215" t="s">
        <v>155</v>
      </c>
      <c r="E434" s="216" t="s">
        <v>756</v>
      </c>
      <c r="F434" s="217" t="s">
        <v>757</v>
      </c>
      <c r="G434" s="218" t="s">
        <v>292</v>
      </c>
      <c r="H434" s="219">
        <v>106.81999999999999</v>
      </c>
      <c r="I434" s="220"/>
      <c r="J434" s="221">
        <f>ROUND(I434*H434,2)</f>
        <v>0</v>
      </c>
      <c r="K434" s="217" t="s">
        <v>158</v>
      </c>
      <c r="L434" s="72"/>
      <c r="M434" s="222" t="s">
        <v>21</v>
      </c>
      <c r="N434" s="223" t="s">
        <v>41</v>
      </c>
      <c r="O434" s="47"/>
      <c r="P434" s="224">
        <f>O434*H434</f>
        <v>0</v>
      </c>
      <c r="Q434" s="224">
        <v>3.0000000000000001E-05</v>
      </c>
      <c r="R434" s="224">
        <f>Q434*H434</f>
        <v>0.0032045999999999997</v>
      </c>
      <c r="S434" s="224">
        <v>0</v>
      </c>
      <c r="T434" s="225">
        <f>S434*H434</f>
        <v>0</v>
      </c>
      <c r="AR434" s="24" t="s">
        <v>239</v>
      </c>
      <c r="AT434" s="24" t="s">
        <v>155</v>
      </c>
      <c r="AU434" s="24" t="s">
        <v>85</v>
      </c>
      <c r="AY434" s="24" t="s">
        <v>153</v>
      </c>
      <c r="BE434" s="226">
        <f>IF(N434="základní",J434,0)</f>
        <v>0</v>
      </c>
      <c r="BF434" s="226">
        <f>IF(N434="snížená",J434,0)</f>
        <v>0</v>
      </c>
      <c r="BG434" s="226">
        <f>IF(N434="zákl. přenesená",J434,0)</f>
        <v>0</v>
      </c>
      <c r="BH434" s="226">
        <f>IF(N434="sníž. přenesená",J434,0)</f>
        <v>0</v>
      </c>
      <c r="BI434" s="226">
        <f>IF(N434="nulová",J434,0)</f>
        <v>0</v>
      </c>
      <c r="BJ434" s="24" t="s">
        <v>75</v>
      </c>
      <c r="BK434" s="226">
        <f>ROUND(I434*H434,2)</f>
        <v>0</v>
      </c>
      <c r="BL434" s="24" t="s">
        <v>239</v>
      </c>
      <c r="BM434" s="24" t="s">
        <v>758</v>
      </c>
    </row>
    <row r="435" s="11" customFormat="1">
      <c r="B435" s="227"/>
      <c r="C435" s="228"/>
      <c r="D435" s="229" t="s">
        <v>161</v>
      </c>
      <c r="E435" s="230" t="s">
        <v>21</v>
      </c>
      <c r="F435" s="231" t="s">
        <v>759</v>
      </c>
      <c r="G435" s="228"/>
      <c r="H435" s="232">
        <v>28.440000000000001</v>
      </c>
      <c r="I435" s="233"/>
      <c r="J435" s="228"/>
      <c r="K435" s="228"/>
      <c r="L435" s="234"/>
      <c r="M435" s="235"/>
      <c r="N435" s="236"/>
      <c r="O435" s="236"/>
      <c r="P435" s="236"/>
      <c r="Q435" s="236"/>
      <c r="R435" s="236"/>
      <c r="S435" s="236"/>
      <c r="T435" s="237"/>
      <c r="AT435" s="238" t="s">
        <v>161</v>
      </c>
      <c r="AU435" s="238" t="s">
        <v>85</v>
      </c>
      <c r="AV435" s="11" t="s">
        <v>85</v>
      </c>
      <c r="AW435" s="11" t="s">
        <v>33</v>
      </c>
      <c r="AX435" s="11" t="s">
        <v>70</v>
      </c>
      <c r="AY435" s="238" t="s">
        <v>153</v>
      </c>
    </row>
    <row r="436" s="11" customFormat="1">
      <c r="B436" s="227"/>
      <c r="C436" s="228"/>
      <c r="D436" s="229" t="s">
        <v>161</v>
      </c>
      <c r="E436" s="230" t="s">
        <v>21</v>
      </c>
      <c r="F436" s="231" t="s">
        <v>760</v>
      </c>
      <c r="G436" s="228"/>
      <c r="H436" s="232">
        <v>25.120000000000001</v>
      </c>
      <c r="I436" s="233"/>
      <c r="J436" s="228"/>
      <c r="K436" s="228"/>
      <c r="L436" s="234"/>
      <c r="M436" s="235"/>
      <c r="N436" s="236"/>
      <c r="O436" s="236"/>
      <c r="P436" s="236"/>
      <c r="Q436" s="236"/>
      <c r="R436" s="236"/>
      <c r="S436" s="236"/>
      <c r="T436" s="237"/>
      <c r="AT436" s="238" t="s">
        <v>161</v>
      </c>
      <c r="AU436" s="238" t="s">
        <v>85</v>
      </c>
      <c r="AV436" s="11" t="s">
        <v>85</v>
      </c>
      <c r="AW436" s="11" t="s">
        <v>33</v>
      </c>
      <c r="AX436" s="11" t="s">
        <v>70</v>
      </c>
      <c r="AY436" s="238" t="s">
        <v>153</v>
      </c>
    </row>
    <row r="437" s="11" customFormat="1">
      <c r="B437" s="227"/>
      <c r="C437" s="228"/>
      <c r="D437" s="229" t="s">
        <v>161</v>
      </c>
      <c r="E437" s="230" t="s">
        <v>21</v>
      </c>
      <c r="F437" s="231" t="s">
        <v>761</v>
      </c>
      <c r="G437" s="228"/>
      <c r="H437" s="232">
        <v>28.280000000000001</v>
      </c>
      <c r="I437" s="233"/>
      <c r="J437" s="228"/>
      <c r="K437" s="228"/>
      <c r="L437" s="234"/>
      <c r="M437" s="235"/>
      <c r="N437" s="236"/>
      <c r="O437" s="236"/>
      <c r="P437" s="236"/>
      <c r="Q437" s="236"/>
      <c r="R437" s="236"/>
      <c r="S437" s="236"/>
      <c r="T437" s="237"/>
      <c r="AT437" s="238" t="s">
        <v>161</v>
      </c>
      <c r="AU437" s="238" t="s">
        <v>85</v>
      </c>
      <c r="AV437" s="11" t="s">
        <v>85</v>
      </c>
      <c r="AW437" s="11" t="s">
        <v>33</v>
      </c>
      <c r="AX437" s="11" t="s">
        <v>70</v>
      </c>
      <c r="AY437" s="238" t="s">
        <v>153</v>
      </c>
    </row>
    <row r="438" s="11" customFormat="1">
      <c r="B438" s="227"/>
      <c r="C438" s="228"/>
      <c r="D438" s="229" t="s">
        <v>161</v>
      </c>
      <c r="E438" s="230" t="s">
        <v>21</v>
      </c>
      <c r="F438" s="231" t="s">
        <v>762</v>
      </c>
      <c r="G438" s="228"/>
      <c r="H438" s="232">
        <v>24.98</v>
      </c>
      <c r="I438" s="233"/>
      <c r="J438" s="228"/>
      <c r="K438" s="228"/>
      <c r="L438" s="234"/>
      <c r="M438" s="235"/>
      <c r="N438" s="236"/>
      <c r="O438" s="236"/>
      <c r="P438" s="236"/>
      <c r="Q438" s="236"/>
      <c r="R438" s="236"/>
      <c r="S438" s="236"/>
      <c r="T438" s="237"/>
      <c r="AT438" s="238" t="s">
        <v>161</v>
      </c>
      <c r="AU438" s="238" t="s">
        <v>85</v>
      </c>
      <c r="AV438" s="11" t="s">
        <v>85</v>
      </c>
      <c r="AW438" s="11" t="s">
        <v>33</v>
      </c>
      <c r="AX438" s="11" t="s">
        <v>70</v>
      </c>
      <c r="AY438" s="238" t="s">
        <v>153</v>
      </c>
    </row>
    <row r="439" s="14" customFormat="1">
      <c r="B439" s="272"/>
      <c r="C439" s="273"/>
      <c r="D439" s="229" t="s">
        <v>161</v>
      </c>
      <c r="E439" s="274" t="s">
        <v>21</v>
      </c>
      <c r="F439" s="275" t="s">
        <v>227</v>
      </c>
      <c r="G439" s="273"/>
      <c r="H439" s="276">
        <v>106.81999999999999</v>
      </c>
      <c r="I439" s="277"/>
      <c r="J439" s="273"/>
      <c r="K439" s="273"/>
      <c r="L439" s="278"/>
      <c r="M439" s="279"/>
      <c r="N439" s="280"/>
      <c r="O439" s="280"/>
      <c r="P439" s="280"/>
      <c r="Q439" s="280"/>
      <c r="R439" s="280"/>
      <c r="S439" s="280"/>
      <c r="T439" s="281"/>
      <c r="AT439" s="282" t="s">
        <v>161</v>
      </c>
      <c r="AU439" s="282" t="s">
        <v>85</v>
      </c>
      <c r="AV439" s="14" t="s">
        <v>159</v>
      </c>
      <c r="AW439" s="14" t="s">
        <v>33</v>
      </c>
      <c r="AX439" s="14" t="s">
        <v>75</v>
      </c>
      <c r="AY439" s="282" t="s">
        <v>153</v>
      </c>
    </row>
    <row r="440" s="1" customFormat="1" ht="16.5" customHeight="1">
      <c r="B440" s="46"/>
      <c r="C440" s="215" t="s">
        <v>763</v>
      </c>
      <c r="D440" s="215" t="s">
        <v>155</v>
      </c>
      <c r="E440" s="216" t="s">
        <v>764</v>
      </c>
      <c r="F440" s="217" t="s">
        <v>765</v>
      </c>
      <c r="G440" s="218" t="s">
        <v>292</v>
      </c>
      <c r="H440" s="219">
        <v>10.18</v>
      </c>
      <c r="I440" s="220"/>
      <c r="J440" s="221">
        <f>ROUND(I440*H440,2)</f>
        <v>0</v>
      </c>
      <c r="K440" s="217" t="s">
        <v>21</v>
      </c>
      <c r="L440" s="72"/>
      <c r="M440" s="222" t="s">
        <v>21</v>
      </c>
      <c r="N440" s="223" t="s">
        <v>41</v>
      </c>
      <c r="O440" s="47"/>
      <c r="P440" s="224">
        <f>O440*H440</f>
        <v>0</v>
      </c>
      <c r="Q440" s="224">
        <v>0</v>
      </c>
      <c r="R440" s="224">
        <f>Q440*H440</f>
        <v>0</v>
      </c>
      <c r="S440" s="224">
        <v>0</v>
      </c>
      <c r="T440" s="225">
        <f>S440*H440</f>
        <v>0</v>
      </c>
      <c r="AR440" s="24" t="s">
        <v>239</v>
      </c>
      <c r="AT440" s="24" t="s">
        <v>155</v>
      </c>
      <c r="AU440" s="24" t="s">
        <v>85</v>
      </c>
      <c r="AY440" s="24" t="s">
        <v>153</v>
      </c>
      <c r="BE440" s="226">
        <f>IF(N440="základní",J440,0)</f>
        <v>0</v>
      </c>
      <c r="BF440" s="226">
        <f>IF(N440="snížená",J440,0)</f>
        <v>0</v>
      </c>
      <c r="BG440" s="226">
        <f>IF(N440="zákl. přenesená",J440,0)</f>
        <v>0</v>
      </c>
      <c r="BH440" s="226">
        <f>IF(N440="sníž. přenesená",J440,0)</f>
        <v>0</v>
      </c>
      <c r="BI440" s="226">
        <f>IF(N440="nulová",J440,0)</f>
        <v>0</v>
      </c>
      <c r="BJ440" s="24" t="s">
        <v>75</v>
      </c>
      <c r="BK440" s="226">
        <f>ROUND(I440*H440,2)</f>
        <v>0</v>
      </c>
      <c r="BL440" s="24" t="s">
        <v>239</v>
      </c>
      <c r="BM440" s="24" t="s">
        <v>766</v>
      </c>
    </row>
    <row r="441" s="13" customFormat="1">
      <c r="B441" s="262"/>
      <c r="C441" s="263"/>
      <c r="D441" s="229" t="s">
        <v>161</v>
      </c>
      <c r="E441" s="264" t="s">
        <v>21</v>
      </c>
      <c r="F441" s="265" t="s">
        <v>767</v>
      </c>
      <c r="G441" s="263"/>
      <c r="H441" s="264" t="s">
        <v>21</v>
      </c>
      <c r="I441" s="266"/>
      <c r="J441" s="263"/>
      <c r="K441" s="263"/>
      <c r="L441" s="267"/>
      <c r="M441" s="268"/>
      <c r="N441" s="269"/>
      <c r="O441" s="269"/>
      <c r="P441" s="269"/>
      <c r="Q441" s="269"/>
      <c r="R441" s="269"/>
      <c r="S441" s="269"/>
      <c r="T441" s="270"/>
      <c r="AT441" s="271" t="s">
        <v>161</v>
      </c>
      <c r="AU441" s="271" t="s">
        <v>85</v>
      </c>
      <c r="AV441" s="13" t="s">
        <v>75</v>
      </c>
      <c r="AW441" s="13" t="s">
        <v>33</v>
      </c>
      <c r="AX441" s="13" t="s">
        <v>70</v>
      </c>
      <c r="AY441" s="271" t="s">
        <v>153</v>
      </c>
    </row>
    <row r="442" s="11" customFormat="1">
      <c r="B442" s="227"/>
      <c r="C442" s="228"/>
      <c r="D442" s="229" t="s">
        <v>161</v>
      </c>
      <c r="E442" s="230" t="s">
        <v>21</v>
      </c>
      <c r="F442" s="231" t="s">
        <v>768</v>
      </c>
      <c r="G442" s="228"/>
      <c r="H442" s="232">
        <v>4.9800000000000004</v>
      </c>
      <c r="I442" s="233"/>
      <c r="J442" s="228"/>
      <c r="K442" s="228"/>
      <c r="L442" s="234"/>
      <c r="M442" s="235"/>
      <c r="N442" s="236"/>
      <c r="O442" s="236"/>
      <c r="P442" s="236"/>
      <c r="Q442" s="236"/>
      <c r="R442" s="236"/>
      <c r="S442" s="236"/>
      <c r="T442" s="237"/>
      <c r="AT442" s="238" t="s">
        <v>161</v>
      </c>
      <c r="AU442" s="238" t="s">
        <v>85</v>
      </c>
      <c r="AV442" s="11" t="s">
        <v>85</v>
      </c>
      <c r="AW442" s="11" t="s">
        <v>33</v>
      </c>
      <c r="AX442" s="11" t="s">
        <v>70</v>
      </c>
      <c r="AY442" s="238" t="s">
        <v>153</v>
      </c>
    </row>
    <row r="443" s="11" customFormat="1">
      <c r="B443" s="227"/>
      <c r="C443" s="228"/>
      <c r="D443" s="229" t="s">
        <v>161</v>
      </c>
      <c r="E443" s="230" t="s">
        <v>21</v>
      </c>
      <c r="F443" s="231" t="s">
        <v>769</v>
      </c>
      <c r="G443" s="228"/>
      <c r="H443" s="232">
        <v>5.2000000000000002</v>
      </c>
      <c r="I443" s="233"/>
      <c r="J443" s="228"/>
      <c r="K443" s="228"/>
      <c r="L443" s="234"/>
      <c r="M443" s="235"/>
      <c r="N443" s="236"/>
      <c r="O443" s="236"/>
      <c r="P443" s="236"/>
      <c r="Q443" s="236"/>
      <c r="R443" s="236"/>
      <c r="S443" s="236"/>
      <c r="T443" s="237"/>
      <c r="AT443" s="238" t="s">
        <v>161</v>
      </c>
      <c r="AU443" s="238" t="s">
        <v>85</v>
      </c>
      <c r="AV443" s="11" t="s">
        <v>85</v>
      </c>
      <c r="AW443" s="11" t="s">
        <v>33</v>
      </c>
      <c r="AX443" s="11" t="s">
        <v>70</v>
      </c>
      <c r="AY443" s="238" t="s">
        <v>153</v>
      </c>
    </row>
    <row r="444" s="14" customFormat="1">
      <c r="B444" s="272"/>
      <c r="C444" s="273"/>
      <c r="D444" s="229" t="s">
        <v>161</v>
      </c>
      <c r="E444" s="274" t="s">
        <v>21</v>
      </c>
      <c r="F444" s="275" t="s">
        <v>227</v>
      </c>
      <c r="G444" s="273"/>
      <c r="H444" s="276">
        <v>10.18</v>
      </c>
      <c r="I444" s="277"/>
      <c r="J444" s="273"/>
      <c r="K444" s="273"/>
      <c r="L444" s="278"/>
      <c r="M444" s="279"/>
      <c r="N444" s="280"/>
      <c r="O444" s="280"/>
      <c r="P444" s="280"/>
      <c r="Q444" s="280"/>
      <c r="R444" s="280"/>
      <c r="S444" s="280"/>
      <c r="T444" s="281"/>
      <c r="AT444" s="282" t="s">
        <v>161</v>
      </c>
      <c r="AU444" s="282" t="s">
        <v>85</v>
      </c>
      <c r="AV444" s="14" t="s">
        <v>159</v>
      </c>
      <c r="AW444" s="14" t="s">
        <v>33</v>
      </c>
      <c r="AX444" s="14" t="s">
        <v>75</v>
      </c>
      <c r="AY444" s="282" t="s">
        <v>153</v>
      </c>
    </row>
    <row r="445" s="1" customFormat="1" ht="16.5" customHeight="1">
      <c r="B445" s="46"/>
      <c r="C445" s="215" t="s">
        <v>770</v>
      </c>
      <c r="D445" s="215" t="s">
        <v>155</v>
      </c>
      <c r="E445" s="216" t="s">
        <v>771</v>
      </c>
      <c r="F445" s="217" t="s">
        <v>772</v>
      </c>
      <c r="G445" s="218" t="s">
        <v>292</v>
      </c>
      <c r="H445" s="219">
        <v>3.2000000000000002</v>
      </c>
      <c r="I445" s="220"/>
      <c r="J445" s="221">
        <f>ROUND(I445*H445,2)</f>
        <v>0</v>
      </c>
      <c r="K445" s="217" t="s">
        <v>21</v>
      </c>
      <c r="L445" s="72"/>
      <c r="M445" s="222" t="s">
        <v>21</v>
      </c>
      <c r="N445" s="223" t="s">
        <v>41</v>
      </c>
      <c r="O445" s="47"/>
      <c r="P445" s="224">
        <f>O445*H445</f>
        <v>0</v>
      </c>
      <c r="Q445" s="224">
        <v>0</v>
      </c>
      <c r="R445" s="224">
        <f>Q445*H445</f>
        <v>0</v>
      </c>
      <c r="S445" s="224">
        <v>0</v>
      </c>
      <c r="T445" s="225">
        <f>S445*H445</f>
        <v>0</v>
      </c>
      <c r="AR445" s="24" t="s">
        <v>239</v>
      </c>
      <c r="AT445" s="24" t="s">
        <v>155</v>
      </c>
      <c r="AU445" s="24" t="s">
        <v>85</v>
      </c>
      <c r="AY445" s="24" t="s">
        <v>153</v>
      </c>
      <c r="BE445" s="226">
        <f>IF(N445="základní",J445,0)</f>
        <v>0</v>
      </c>
      <c r="BF445" s="226">
        <f>IF(N445="snížená",J445,0)</f>
        <v>0</v>
      </c>
      <c r="BG445" s="226">
        <f>IF(N445="zákl. přenesená",J445,0)</f>
        <v>0</v>
      </c>
      <c r="BH445" s="226">
        <f>IF(N445="sníž. přenesená",J445,0)</f>
        <v>0</v>
      </c>
      <c r="BI445" s="226">
        <f>IF(N445="nulová",J445,0)</f>
        <v>0</v>
      </c>
      <c r="BJ445" s="24" t="s">
        <v>75</v>
      </c>
      <c r="BK445" s="226">
        <f>ROUND(I445*H445,2)</f>
        <v>0</v>
      </c>
      <c r="BL445" s="24" t="s">
        <v>239</v>
      </c>
      <c r="BM445" s="24" t="s">
        <v>773</v>
      </c>
    </row>
    <row r="446" s="11" customFormat="1">
      <c r="B446" s="227"/>
      <c r="C446" s="228"/>
      <c r="D446" s="229" t="s">
        <v>161</v>
      </c>
      <c r="E446" s="230" t="s">
        <v>21</v>
      </c>
      <c r="F446" s="231" t="s">
        <v>774</v>
      </c>
      <c r="G446" s="228"/>
      <c r="H446" s="232">
        <v>3.2000000000000002</v>
      </c>
      <c r="I446" s="233"/>
      <c r="J446" s="228"/>
      <c r="K446" s="228"/>
      <c r="L446" s="234"/>
      <c r="M446" s="235"/>
      <c r="N446" s="236"/>
      <c r="O446" s="236"/>
      <c r="P446" s="236"/>
      <c r="Q446" s="236"/>
      <c r="R446" s="236"/>
      <c r="S446" s="236"/>
      <c r="T446" s="237"/>
      <c r="AT446" s="238" t="s">
        <v>161</v>
      </c>
      <c r="AU446" s="238" t="s">
        <v>85</v>
      </c>
      <c r="AV446" s="11" t="s">
        <v>85</v>
      </c>
      <c r="AW446" s="11" t="s">
        <v>33</v>
      </c>
      <c r="AX446" s="11" t="s">
        <v>75</v>
      </c>
      <c r="AY446" s="238" t="s">
        <v>153</v>
      </c>
    </row>
    <row r="447" s="1" customFormat="1" ht="38.25" customHeight="1">
      <c r="B447" s="46"/>
      <c r="C447" s="215" t="s">
        <v>775</v>
      </c>
      <c r="D447" s="215" t="s">
        <v>155</v>
      </c>
      <c r="E447" s="216" t="s">
        <v>776</v>
      </c>
      <c r="F447" s="217" t="s">
        <v>777</v>
      </c>
      <c r="G447" s="218" t="s">
        <v>176</v>
      </c>
      <c r="H447" s="219">
        <v>2.2370000000000001</v>
      </c>
      <c r="I447" s="220"/>
      <c r="J447" s="221">
        <f>ROUND(I447*H447,2)</f>
        <v>0</v>
      </c>
      <c r="K447" s="217" t="s">
        <v>158</v>
      </c>
      <c r="L447" s="72"/>
      <c r="M447" s="222" t="s">
        <v>21</v>
      </c>
      <c r="N447" s="223" t="s">
        <v>41</v>
      </c>
      <c r="O447" s="47"/>
      <c r="P447" s="224">
        <f>O447*H447</f>
        <v>0</v>
      </c>
      <c r="Q447" s="224">
        <v>0</v>
      </c>
      <c r="R447" s="224">
        <f>Q447*H447</f>
        <v>0</v>
      </c>
      <c r="S447" s="224">
        <v>0</v>
      </c>
      <c r="T447" s="225">
        <f>S447*H447</f>
        <v>0</v>
      </c>
      <c r="AR447" s="24" t="s">
        <v>239</v>
      </c>
      <c r="AT447" s="24" t="s">
        <v>155</v>
      </c>
      <c r="AU447" s="24" t="s">
        <v>85</v>
      </c>
      <c r="AY447" s="24" t="s">
        <v>153</v>
      </c>
      <c r="BE447" s="226">
        <f>IF(N447="základní",J447,0)</f>
        <v>0</v>
      </c>
      <c r="BF447" s="226">
        <f>IF(N447="snížená",J447,0)</f>
        <v>0</v>
      </c>
      <c r="BG447" s="226">
        <f>IF(N447="zákl. přenesená",J447,0)</f>
        <v>0</v>
      </c>
      <c r="BH447" s="226">
        <f>IF(N447="sníž. přenesená",J447,0)</f>
        <v>0</v>
      </c>
      <c r="BI447" s="226">
        <f>IF(N447="nulová",J447,0)</f>
        <v>0</v>
      </c>
      <c r="BJ447" s="24" t="s">
        <v>75</v>
      </c>
      <c r="BK447" s="226">
        <f>ROUND(I447*H447,2)</f>
        <v>0</v>
      </c>
      <c r="BL447" s="24" t="s">
        <v>239</v>
      </c>
      <c r="BM447" s="24" t="s">
        <v>778</v>
      </c>
    </row>
    <row r="448" s="1" customFormat="1" ht="38.25" customHeight="1">
      <c r="B448" s="46"/>
      <c r="C448" s="215" t="s">
        <v>779</v>
      </c>
      <c r="D448" s="215" t="s">
        <v>155</v>
      </c>
      <c r="E448" s="216" t="s">
        <v>780</v>
      </c>
      <c r="F448" s="217" t="s">
        <v>781</v>
      </c>
      <c r="G448" s="218" t="s">
        <v>176</v>
      </c>
      <c r="H448" s="219">
        <v>2.2370000000000001</v>
      </c>
      <c r="I448" s="220"/>
      <c r="J448" s="221">
        <f>ROUND(I448*H448,2)</f>
        <v>0</v>
      </c>
      <c r="K448" s="217" t="s">
        <v>158</v>
      </c>
      <c r="L448" s="72"/>
      <c r="M448" s="222" t="s">
        <v>21</v>
      </c>
      <c r="N448" s="223" t="s">
        <v>41</v>
      </c>
      <c r="O448" s="47"/>
      <c r="P448" s="224">
        <f>O448*H448</f>
        <v>0</v>
      </c>
      <c r="Q448" s="224">
        <v>0</v>
      </c>
      <c r="R448" s="224">
        <f>Q448*H448</f>
        <v>0</v>
      </c>
      <c r="S448" s="224">
        <v>0</v>
      </c>
      <c r="T448" s="225">
        <f>S448*H448</f>
        <v>0</v>
      </c>
      <c r="AR448" s="24" t="s">
        <v>239</v>
      </c>
      <c r="AT448" s="24" t="s">
        <v>155</v>
      </c>
      <c r="AU448" s="24" t="s">
        <v>85</v>
      </c>
      <c r="AY448" s="24" t="s">
        <v>153</v>
      </c>
      <c r="BE448" s="226">
        <f>IF(N448="základní",J448,0)</f>
        <v>0</v>
      </c>
      <c r="BF448" s="226">
        <f>IF(N448="snížená",J448,0)</f>
        <v>0</v>
      </c>
      <c r="BG448" s="226">
        <f>IF(N448="zákl. přenesená",J448,0)</f>
        <v>0</v>
      </c>
      <c r="BH448" s="226">
        <f>IF(N448="sníž. přenesená",J448,0)</f>
        <v>0</v>
      </c>
      <c r="BI448" s="226">
        <f>IF(N448="nulová",J448,0)</f>
        <v>0</v>
      </c>
      <c r="BJ448" s="24" t="s">
        <v>75</v>
      </c>
      <c r="BK448" s="226">
        <f>ROUND(I448*H448,2)</f>
        <v>0</v>
      </c>
      <c r="BL448" s="24" t="s">
        <v>239</v>
      </c>
      <c r="BM448" s="24" t="s">
        <v>782</v>
      </c>
    </row>
    <row r="449" s="10" customFormat="1" ht="29.88" customHeight="1">
      <c r="B449" s="199"/>
      <c r="C449" s="200"/>
      <c r="D449" s="201" t="s">
        <v>69</v>
      </c>
      <c r="E449" s="213" t="s">
        <v>783</v>
      </c>
      <c r="F449" s="213" t="s">
        <v>784</v>
      </c>
      <c r="G449" s="200"/>
      <c r="H449" s="200"/>
      <c r="I449" s="203"/>
      <c r="J449" s="214">
        <f>BK449</f>
        <v>0</v>
      </c>
      <c r="K449" s="200"/>
      <c r="L449" s="205"/>
      <c r="M449" s="206"/>
      <c r="N449" s="207"/>
      <c r="O449" s="207"/>
      <c r="P449" s="208">
        <f>SUM(P450:P459)</f>
        <v>0</v>
      </c>
      <c r="Q449" s="207"/>
      <c r="R449" s="208">
        <f>SUM(R450:R459)</f>
        <v>0.16505599999999998</v>
      </c>
      <c r="S449" s="207"/>
      <c r="T449" s="209">
        <f>SUM(T450:T459)</f>
        <v>0</v>
      </c>
      <c r="AR449" s="210" t="s">
        <v>85</v>
      </c>
      <c r="AT449" s="211" t="s">
        <v>69</v>
      </c>
      <c r="AU449" s="211" t="s">
        <v>75</v>
      </c>
      <c r="AY449" s="210" t="s">
        <v>153</v>
      </c>
      <c r="BK449" s="212">
        <f>SUM(BK450:BK459)</f>
        <v>0</v>
      </c>
    </row>
    <row r="450" s="1" customFormat="1" ht="16.5" customHeight="1">
      <c r="B450" s="46"/>
      <c r="C450" s="215" t="s">
        <v>785</v>
      </c>
      <c r="D450" s="215" t="s">
        <v>155</v>
      </c>
      <c r="E450" s="216" t="s">
        <v>724</v>
      </c>
      <c r="F450" s="217" t="s">
        <v>725</v>
      </c>
      <c r="G450" s="218" t="s">
        <v>92</v>
      </c>
      <c r="H450" s="219">
        <v>6.4000000000000004</v>
      </c>
      <c r="I450" s="220"/>
      <c r="J450" s="221">
        <f>ROUND(I450*H450,2)</f>
        <v>0</v>
      </c>
      <c r="K450" s="217" t="s">
        <v>158</v>
      </c>
      <c r="L450" s="72"/>
      <c r="M450" s="222" t="s">
        <v>21</v>
      </c>
      <c r="N450" s="223" t="s">
        <v>41</v>
      </c>
      <c r="O450" s="47"/>
      <c r="P450" s="224">
        <f>O450*H450</f>
        <v>0</v>
      </c>
      <c r="Q450" s="224">
        <v>0</v>
      </c>
      <c r="R450" s="224">
        <f>Q450*H450</f>
        <v>0</v>
      </c>
      <c r="S450" s="224">
        <v>0</v>
      </c>
      <c r="T450" s="225">
        <f>S450*H450</f>
        <v>0</v>
      </c>
      <c r="AR450" s="24" t="s">
        <v>239</v>
      </c>
      <c r="AT450" s="24" t="s">
        <v>155</v>
      </c>
      <c r="AU450" s="24" t="s">
        <v>85</v>
      </c>
      <c r="AY450" s="24" t="s">
        <v>153</v>
      </c>
      <c r="BE450" s="226">
        <f>IF(N450="základní",J450,0)</f>
        <v>0</v>
      </c>
      <c r="BF450" s="226">
        <f>IF(N450="snížená",J450,0)</f>
        <v>0</v>
      </c>
      <c r="BG450" s="226">
        <f>IF(N450="zákl. přenesená",J450,0)</f>
        <v>0</v>
      </c>
      <c r="BH450" s="226">
        <f>IF(N450="sníž. přenesená",J450,0)</f>
        <v>0</v>
      </c>
      <c r="BI450" s="226">
        <f>IF(N450="nulová",J450,0)</f>
        <v>0</v>
      </c>
      <c r="BJ450" s="24" t="s">
        <v>75</v>
      </c>
      <c r="BK450" s="226">
        <f>ROUND(I450*H450,2)</f>
        <v>0</v>
      </c>
      <c r="BL450" s="24" t="s">
        <v>239</v>
      </c>
      <c r="BM450" s="24" t="s">
        <v>786</v>
      </c>
    </row>
    <row r="451" s="1" customFormat="1" ht="16.5" customHeight="1">
      <c r="B451" s="46"/>
      <c r="C451" s="215" t="s">
        <v>787</v>
      </c>
      <c r="D451" s="215" t="s">
        <v>155</v>
      </c>
      <c r="E451" s="216" t="s">
        <v>728</v>
      </c>
      <c r="F451" s="217" t="s">
        <v>729</v>
      </c>
      <c r="G451" s="218" t="s">
        <v>92</v>
      </c>
      <c r="H451" s="219">
        <v>6.4000000000000004</v>
      </c>
      <c r="I451" s="220"/>
      <c r="J451" s="221">
        <f>ROUND(I451*H451,2)</f>
        <v>0</v>
      </c>
      <c r="K451" s="217" t="s">
        <v>158</v>
      </c>
      <c r="L451" s="72"/>
      <c r="M451" s="222" t="s">
        <v>21</v>
      </c>
      <c r="N451" s="223" t="s">
        <v>41</v>
      </c>
      <c r="O451" s="47"/>
      <c r="P451" s="224">
        <f>O451*H451</f>
        <v>0</v>
      </c>
      <c r="Q451" s="224">
        <v>0</v>
      </c>
      <c r="R451" s="224">
        <f>Q451*H451</f>
        <v>0</v>
      </c>
      <c r="S451" s="224">
        <v>0</v>
      </c>
      <c r="T451" s="225">
        <f>S451*H451</f>
        <v>0</v>
      </c>
      <c r="AR451" s="24" t="s">
        <v>239</v>
      </c>
      <c r="AT451" s="24" t="s">
        <v>155</v>
      </c>
      <c r="AU451" s="24" t="s">
        <v>85</v>
      </c>
      <c r="AY451" s="24" t="s">
        <v>153</v>
      </c>
      <c r="BE451" s="226">
        <f>IF(N451="základní",J451,0)</f>
        <v>0</v>
      </c>
      <c r="BF451" s="226">
        <f>IF(N451="snížená",J451,0)</f>
        <v>0</v>
      </c>
      <c r="BG451" s="226">
        <f>IF(N451="zákl. přenesená",J451,0)</f>
        <v>0</v>
      </c>
      <c r="BH451" s="226">
        <f>IF(N451="sníž. přenesená",J451,0)</f>
        <v>0</v>
      </c>
      <c r="BI451" s="226">
        <f>IF(N451="nulová",J451,0)</f>
        <v>0</v>
      </c>
      <c r="BJ451" s="24" t="s">
        <v>75</v>
      </c>
      <c r="BK451" s="226">
        <f>ROUND(I451*H451,2)</f>
        <v>0</v>
      </c>
      <c r="BL451" s="24" t="s">
        <v>239</v>
      </c>
      <c r="BM451" s="24" t="s">
        <v>788</v>
      </c>
    </row>
    <row r="452" s="1" customFormat="1" ht="16.5" customHeight="1">
      <c r="B452" s="46"/>
      <c r="C452" s="215" t="s">
        <v>789</v>
      </c>
      <c r="D452" s="215" t="s">
        <v>155</v>
      </c>
      <c r="E452" s="216" t="s">
        <v>732</v>
      </c>
      <c r="F452" s="217" t="s">
        <v>733</v>
      </c>
      <c r="G452" s="218" t="s">
        <v>92</v>
      </c>
      <c r="H452" s="219">
        <v>6.4000000000000004</v>
      </c>
      <c r="I452" s="220"/>
      <c r="J452" s="221">
        <f>ROUND(I452*H452,2)</f>
        <v>0</v>
      </c>
      <c r="K452" s="217" t="s">
        <v>158</v>
      </c>
      <c r="L452" s="72"/>
      <c r="M452" s="222" t="s">
        <v>21</v>
      </c>
      <c r="N452" s="223" t="s">
        <v>41</v>
      </c>
      <c r="O452" s="47"/>
      <c r="P452" s="224">
        <f>O452*H452</f>
        <v>0</v>
      </c>
      <c r="Q452" s="224">
        <v>0.00029999999999999997</v>
      </c>
      <c r="R452" s="224">
        <f>Q452*H452</f>
        <v>0.0019199999999999998</v>
      </c>
      <c r="S452" s="224">
        <v>0</v>
      </c>
      <c r="T452" s="225">
        <f>S452*H452</f>
        <v>0</v>
      </c>
      <c r="AR452" s="24" t="s">
        <v>239</v>
      </c>
      <c r="AT452" s="24" t="s">
        <v>155</v>
      </c>
      <c r="AU452" s="24" t="s">
        <v>85</v>
      </c>
      <c r="AY452" s="24" t="s">
        <v>153</v>
      </c>
      <c r="BE452" s="226">
        <f>IF(N452="základní",J452,0)</f>
        <v>0</v>
      </c>
      <c r="BF452" s="226">
        <f>IF(N452="snížená",J452,0)</f>
        <v>0</v>
      </c>
      <c r="BG452" s="226">
        <f>IF(N452="zákl. přenesená",J452,0)</f>
        <v>0</v>
      </c>
      <c r="BH452" s="226">
        <f>IF(N452="sníž. přenesená",J452,0)</f>
        <v>0</v>
      </c>
      <c r="BI452" s="226">
        <f>IF(N452="nulová",J452,0)</f>
        <v>0</v>
      </c>
      <c r="BJ452" s="24" t="s">
        <v>75</v>
      </c>
      <c r="BK452" s="226">
        <f>ROUND(I452*H452,2)</f>
        <v>0</v>
      </c>
      <c r="BL452" s="24" t="s">
        <v>239</v>
      </c>
      <c r="BM452" s="24" t="s">
        <v>790</v>
      </c>
    </row>
    <row r="453" s="1" customFormat="1" ht="25.5" customHeight="1">
      <c r="B453" s="46"/>
      <c r="C453" s="215" t="s">
        <v>791</v>
      </c>
      <c r="D453" s="215" t="s">
        <v>155</v>
      </c>
      <c r="E453" s="216" t="s">
        <v>792</v>
      </c>
      <c r="F453" s="217" t="s">
        <v>793</v>
      </c>
      <c r="G453" s="218" t="s">
        <v>92</v>
      </c>
      <c r="H453" s="219">
        <v>6.4000000000000004</v>
      </c>
      <c r="I453" s="220"/>
      <c r="J453" s="221">
        <f>ROUND(I453*H453,2)</f>
        <v>0</v>
      </c>
      <c r="K453" s="217" t="s">
        <v>158</v>
      </c>
      <c r="L453" s="72"/>
      <c r="M453" s="222" t="s">
        <v>21</v>
      </c>
      <c r="N453" s="223" t="s">
        <v>41</v>
      </c>
      <c r="O453" s="47"/>
      <c r="P453" s="224">
        <f>O453*H453</f>
        <v>0</v>
      </c>
      <c r="Q453" s="224">
        <v>0.0043699999999999998</v>
      </c>
      <c r="R453" s="224">
        <f>Q453*H453</f>
        <v>0.027968</v>
      </c>
      <c r="S453" s="224">
        <v>0</v>
      </c>
      <c r="T453" s="225">
        <f>S453*H453</f>
        <v>0</v>
      </c>
      <c r="AR453" s="24" t="s">
        <v>239</v>
      </c>
      <c r="AT453" s="24" t="s">
        <v>155</v>
      </c>
      <c r="AU453" s="24" t="s">
        <v>85</v>
      </c>
      <c r="AY453" s="24" t="s">
        <v>153</v>
      </c>
      <c r="BE453" s="226">
        <f>IF(N453="základní",J453,0)</f>
        <v>0</v>
      </c>
      <c r="BF453" s="226">
        <f>IF(N453="snížená",J453,0)</f>
        <v>0</v>
      </c>
      <c r="BG453" s="226">
        <f>IF(N453="zákl. přenesená",J453,0)</f>
        <v>0</v>
      </c>
      <c r="BH453" s="226">
        <f>IF(N453="sníž. přenesená",J453,0)</f>
        <v>0</v>
      </c>
      <c r="BI453" s="226">
        <f>IF(N453="nulová",J453,0)</f>
        <v>0</v>
      </c>
      <c r="BJ453" s="24" t="s">
        <v>75</v>
      </c>
      <c r="BK453" s="226">
        <f>ROUND(I453*H453,2)</f>
        <v>0</v>
      </c>
      <c r="BL453" s="24" t="s">
        <v>239</v>
      </c>
      <c r="BM453" s="24" t="s">
        <v>794</v>
      </c>
    </row>
    <row r="454" s="11" customFormat="1">
      <c r="B454" s="227"/>
      <c r="C454" s="228"/>
      <c r="D454" s="229" t="s">
        <v>161</v>
      </c>
      <c r="E454" s="230" t="s">
        <v>21</v>
      </c>
      <c r="F454" s="231" t="s">
        <v>441</v>
      </c>
      <c r="G454" s="228"/>
      <c r="H454" s="232">
        <v>6.4000000000000004</v>
      </c>
      <c r="I454" s="233"/>
      <c r="J454" s="228"/>
      <c r="K454" s="228"/>
      <c r="L454" s="234"/>
      <c r="M454" s="235"/>
      <c r="N454" s="236"/>
      <c r="O454" s="236"/>
      <c r="P454" s="236"/>
      <c r="Q454" s="236"/>
      <c r="R454" s="236"/>
      <c r="S454" s="236"/>
      <c r="T454" s="237"/>
      <c r="AT454" s="238" t="s">
        <v>161</v>
      </c>
      <c r="AU454" s="238" t="s">
        <v>85</v>
      </c>
      <c r="AV454" s="11" t="s">
        <v>85</v>
      </c>
      <c r="AW454" s="11" t="s">
        <v>33</v>
      </c>
      <c r="AX454" s="11" t="s">
        <v>75</v>
      </c>
      <c r="AY454" s="238" t="s">
        <v>153</v>
      </c>
    </row>
    <row r="455" s="1" customFormat="1" ht="25.5" customHeight="1">
      <c r="B455" s="46"/>
      <c r="C455" s="250" t="s">
        <v>795</v>
      </c>
      <c r="D455" s="250" t="s">
        <v>173</v>
      </c>
      <c r="E455" s="251" t="s">
        <v>796</v>
      </c>
      <c r="F455" s="252" t="s">
        <v>797</v>
      </c>
      <c r="G455" s="253" t="s">
        <v>92</v>
      </c>
      <c r="H455" s="254">
        <v>7.04</v>
      </c>
      <c r="I455" s="255"/>
      <c r="J455" s="256">
        <f>ROUND(I455*H455,2)</f>
        <v>0</v>
      </c>
      <c r="K455" s="252" t="s">
        <v>158</v>
      </c>
      <c r="L455" s="257"/>
      <c r="M455" s="258" t="s">
        <v>21</v>
      </c>
      <c r="N455" s="259" t="s">
        <v>41</v>
      </c>
      <c r="O455" s="47"/>
      <c r="P455" s="224">
        <f>O455*H455</f>
        <v>0</v>
      </c>
      <c r="Q455" s="224">
        <v>0.019199999999999998</v>
      </c>
      <c r="R455" s="224">
        <f>Q455*H455</f>
        <v>0.13516799999999998</v>
      </c>
      <c r="S455" s="224">
        <v>0</v>
      </c>
      <c r="T455" s="225">
        <f>S455*H455</f>
        <v>0</v>
      </c>
      <c r="AR455" s="24" t="s">
        <v>332</v>
      </c>
      <c r="AT455" s="24" t="s">
        <v>173</v>
      </c>
      <c r="AU455" s="24" t="s">
        <v>85</v>
      </c>
      <c r="AY455" s="24" t="s">
        <v>153</v>
      </c>
      <c r="BE455" s="226">
        <f>IF(N455="základní",J455,0)</f>
        <v>0</v>
      </c>
      <c r="BF455" s="226">
        <f>IF(N455="snížená",J455,0)</f>
        <v>0</v>
      </c>
      <c r="BG455" s="226">
        <f>IF(N455="zákl. přenesená",J455,0)</f>
        <v>0</v>
      </c>
      <c r="BH455" s="226">
        <f>IF(N455="sníž. přenesená",J455,0)</f>
        <v>0</v>
      </c>
      <c r="BI455" s="226">
        <f>IF(N455="nulová",J455,0)</f>
        <v>0</v>
      </c>
      <c r="BJ455" s="24" t="s">
        <v>75</v>
      </c>
      <c r="BK455" s="226">
        <f>ROUND(I455*H455,2)</f>
        <v>0</v>
      </c>
      <c r="BL455" s="24" t="s">
        <v>239</v>
      </c>
      <c r="BM455" s="24" t="s">
        <v>798</v>
      </c>
    </row>
    <row r="456" s="1" customFormat="1">
      <c r="B456" s="46"/>
      <c r="C456" s="74"/>
      <c r="D456" s="229" t="s">
        <v>179</v>
      </c>
      <c r="E456" s="74"/>
      <c r="F456" s="260" t="s">
        <v>799</v>
      </c>
      <c r="G456" s="74"/>
      <c r="H456" s="74"/>
      <c r="I456" s="186"/>
      <c r="J456" s="74"/>
      <c r="K456" s="74"/>
      <c r="L456" s="72"/>
      <c r="M456" s="261"/>
      <c r="N456" s="47"/>
      <c r="O456" s="47"/>
      <c r="P456" s="47"/>
      <c r="Q456" s="47"/>
      <c r="R456" s="47"/>
      <c r="S456" s="47"/>
      <c r="T456" s="95"/>
      <c r="AT456" s="24" t="s">
        <v>179</v>
      </c>
      <c r="AU456" s="24" t="s">
        <v>85</v>
      </c>
    </row>
    <row r="457" s="11" customFormat="1">
      <c r="B457" s="227"/>
      <c r="C457" s="228"/>
      <c r="D457" s="229" t="s">
        <v>161</v>
      </c>
      <c r="E457" s="228"/>
      <c r="F457" s="231" t="s">
        <v>800</v>
      </c>
      <c r="G457" s="228"/>
      <c r="H457" s="232">
        <v>7.04</v>
      </c>
      <c r="I457" s="233"/>
      <c r="J457" s="228"/>
      <c r="K457" s="228"/>
      <c r="L457" s="234"/>
      <c r="M457" s="235"/>
      <c r="N457" s="236"/>
      <c r="O457" s="236"/>
      <c r="P457" s="236"/>
      <c r="Q457" s="236"/>
      <c r="R457" s="236"/>
      <c r="S457" s="236"/>
      <c r="T457" s="237"/>
      <c r="AT457" s="238" t="s">
        <v>161</v>
      </c>
      <c r="AU457" s="238" t="s">
        <v>85</v>
      </c>
      <c r="AV457" s="11" t="s">
        <v>85</v>
      </c>
      <c r="AW457" s="11" t="s">
        <v>6</v>
      </c>
      <c r="AX457" s="11" t="s">
        <v>75</v>
      </c>
      <c r="AY457" s="238" t="s">
        <v>153</v>
      </c>
    </row>
    <row r="458" s="1" customFormat="1" ht="38.25" customHeight="1">
      <c r="B458" s="46"/>
      <c r="C458" s="215" t="s">
        <v>801</v>
      </c>
      <c r="D458" s="215" t="s">
        <v>155</v>
      </c>
      <c r="E458" s="216" t="s">
        <v>776</v>
      </c>
      <c r="F458" s="217" t="s">
        <v>777</v>
      </c>
      <c r="G458" s="218" t="s">
        <v>176</v>
      </c>
      <c r="H458" s="219">
        <v>0.16500000000000001</v>
      </c>
      <c r="I458" s="220"/>
      <c r="J458" s="221">
        <f>ROUND(I458*H458,2)</f>
        <v>0</v>
      </c>
      <c r="K458" s="217" t="s">
        <v>158</v>
      </c>
      <c r="L458" s="72"/>
      <c r="M458" s="222" t="s">
        <v>21</v>
      </c>
      <c r="N458" s="223" t="s">
        <v>41</v>
      </c>
      <c r="O458" s="47"/>
      <c r="P458" s="224">
        <f>O458*H458</f>
        <v>0</v>
      </c>
      <c r="Q458" s="224">
        <v>0</v>
      </c>
      <c r="R458" s="224">
        <f>Q458*H458</f>
        <v>0</v>
      </c>
      <c r="S458" s="224">
        <v>0</v>
      </c>
      <c r="T458" s="225">
        <f>S458*H458</f>
        <v>0</v>
      </c>
      <c r="AR458" s="24" t="s">
        <v>239</v>
      </c>
      <c r="AT458" s="24" t="s">
        <v>155</v>
      </c>
      <c r="AU458" s="24" t="s">
        <v>85</v>
      </c>
      <c r="AY458" s="24" t="s">
        <v>153</v>
      </c>
      <c r="BE458" s="226">
        <f>IF(N458="základní",J458,0)</f>
        <v>0</v>
      </c>
      <c r="BF458" s="226">
        <f>IF(N458="snížená",J458,0)</f>
        <v>0</v>
      </c>
      <c r="BG458" s="226">
        <f>IF(N458="zákl. přenesená",J458,0)</f>
        <v>0</v>
      </c>
      <c r="BH458" s="226">
        <f>IF(N458="sníž. přenesená",J458,0)</f>
        <v>0</v>
      </c>
      <c r="BI458" s="226">
        <f>IF(N458="nulová",J458,0)</f>
        <v>0</v>
      </c>
      <c r="BJ458" s="24" t="s">
        <v>75</v>
      </c>
      <c r="BK458" s="226">
        <f>ROUND(I458*H458,2)</f>
        <v>0</v>
      </c>
      <c r="BL458" s="24" t="s">
        <v>239</v>
      </c>
      <c r="BM458" s="24" t="s">
        <v>802</v>
      </c>
    </row>
    <row r="459" s="1" customFormat="1" ht="38.25" customHeight="1">
      <c r="B459" s="46"/>
      <c r="C459" s="215" t="s">
        <v>803</v>
      </c>
      <c r="D459" s="215" t="s">
        <v>155</v>
      </c>
      <c r="E459" s="216" t="s">
        <v>780</v>
      </c>
      <c r="F459" s="217" t="s">
        <v>781</v>
      </c>
      <c r="G459" s="218" t="s">
        <v>176</v>
      </c>
      <c r="H459" s="219">
        <v>0.16500000000000001</v>
      </c>
      <c r="I459" s="220"/>
      <c r="J459" s="221">
        <f>ROUND(I459*H459,2)</f>
        <v>0</v>
      </c>
      <c r="K459" s="217" t="s">
        <v>158</v>
      </c>
      <c r="L459" s="72"/>
      <c r="M459" s="222" t="s">
        <v>21</v>
      </c>
      <c r="N459" s="223" t="s">
        <v>41</v>
      </c>
      <c r="O459" s="47"/>
      <c r="P459" s="224">
        <f>O459*H459</f>
        <v>0</v>
      </c>
      <c r="Q459" s="224">
        <v>0</v>
      </c>
      <c r="R459" s="224">
        <f>Q459*H459</f>
        <v>0</v>
      </c>
      <c r="S459" s="224">
        <v>0</v>
      </c>
      <c r="T459" s="225">
        <f>S459*H459</f>
        <v>0</v>
      </c>
      <c r="AR459" s="24" t="s">
        <v>239</v>
      </c>
      <c r="AT459" s="24" t="s">
        <v>155</v>
      </c>
      <c r="AU459" s="24" t="s">
        <v>85</v>
      </c>
      <c r="AY459" s="24" t="s">
        <v>153</v>
      </c>
      <c r="BE459" s="226">
        <f>IF(N459="základní",J459,0)</f>
        <v>0</v>
      </c>
      <c r="BF459" s="226">
        <f>IF(N459="snížená",J459,0)</f>
        <v>0</v>
      </c>
      <c r="BG459" s="226">
        <f>IF(N459="zákl. přenesená",J459,0)</f>
        <v>0</v>
      </c>
      <c r="BH459" s="226">
        <f>IF(N459="sníž. přenesená",J459,0)</f>
        <v>0</v>
      </c>
      <c r="BI459" s="226">
        <f>IF(N459="nulová",J459,0)</f>
        <v>0</v>
      </c>
      <c r="BJ459" s="24" t="s">
        <v>75</v>
      </c>
      <c r="BK459" s="226">
        <f>ROUND(I459*H459,2)</f>
        <v>0</v>
      </c>
      <c r="BL459" s="24" t="s">
        <v>239</v>
      </c>
      <c r="BM459" s="24" t="s">
        <v>804</v>
      </c>
    </row>
    <row r="460" s="10" customFormat="1" ht="29.88" customHeight="1">
      <c r="B460" s="199"/>
      <c r="C460" s="200"/>
      <c r="D460" s="201" t="s">
        <v>69</v>
      </c>
      <c r="E460" s="213" t="s">
        <v>805</v>
      </c>
      <c r="F460" s="213" t="s">
        <v>806</v>
      </c>
      <c r="G460" s="200"/>
      <c r="H460" s="200"/>
      <c r="I460" s="203"/>
      <c r="J460" s="214">
        <f>BK460</f>
        <v>0</v>
      </c>
      <c r="K460" s="200"/>
      <c r="L460" s="205"/>
      <c r="M460" s="206"/>
      <c r="N460" s="207"/>
      <c r="O460" s="207"/>
      <c r="P460" s="208">
        <f>SUM(P461:P495)</f>
        <v>0</v>
      </c>
      <c r="Q460" s="207"/>
      <c r="R460" s="208">
        <f>SUM(R461:R495)</f>
        <v>3.9057474000000005</v>
      </c>
      <c r="S460" s="207"/>
      <c r="T460" s="209">
        <f>SUM(T461:T495)</f>
        <v>0</v>
      </c>
      <c r="AR460" s="210" t="s">
        <v>85</v>
      </c>
      <c r="AT460" s="211" t="s">
        <v>69</v>
      </c>
      <c r="AU460" s="211" t="s">
        <v>75</v>
      </c>
      <c r="AY460" s="210" t="s">
        <v>153</v>
      </c>
      <c r="BK460" s="212">
        <f>SUM(BK461:BK495)</f>
        <v>0</v>
      </c>
    </row>
    <row r="461" s="1" customFormat="1" ht="16.5" customHeight="1">
      <c r="B461" s="46"/>
      <c r="C461" s="215" t="s">
        <v>807</v>
      </c>
      <c r="D461" s="215" t="s">
        <v>155</v>
      </c>
      <c r="E461" s="216" t="s">
        <v>808</v>
      </c>
      <c r="F461" s="217" t="s">
        <v>809</v>
      </c>
      <c r="G461" s="218" t="s">
        <v>92</v>
      </c>
      <c r="H461" s="219">
        <v>221.678</v>
      </c>
      <c r="I461" s="220"/>
      <c r="J461" s="221">
        <f>ROUND(I461*H461,2)</f>
        <v>0</v>
      </c>
      <c r="K461" s="217" t="s">
        <v>158</v>
      </c>
      <c r="L461" s="72"/>
      <c r="M461" s="222" t="s">
        <v>21</v>
      </c>
      <c r="N461" s="223" t="s">
        <v>41</v>
      </c>
      <c r="O461" s="47"/>
      <c r="P461" s="224">
        <f>O461*H461</f>
        <v>0</v>
      </c>
      <c r="Q461" s="224">
        <v>0.00029999999999999997</v>
      </c>
      <c r="R461" s="224">
        <f>Q461*H461</f>
        <v>0.06650339999999999</v>
      </c>
      <c r="S461" s="224">
        <v>0</v>
      </c>
      <c r="T461" s="225">
        <f>S461*H461</f>
        <v>0</v>
      </c>
      <c r="AR461" s="24" t="s">
        <v>239</v>
      </c>
      <c r="AT461" s="24" t="s">
        <v>155</v>
      </c>
      <c r="AU461" s="24" t="s">
        <v>85</v>
      </c>
      <c r="AY461" s="24" t="s">
        <v>153</v>
      </c>
      <c r="BE461" s="226">
        <f>IF(N461="základní",J461,0)</f>
        <v>0</v>
      </c>
      <c r="BF461" s="226">
        <f>IF(N461="snížená",J461,0)</f>
        <v>0</v>
      </c>
      <c r="BG461" s="226">
        <f>IF(N461="zákl. přenesená",J461,0)</f>
        <v>0</v>
      </c>
      <c r="BH461" s="226">
        <f>IF(N461="sníž. přenesená",J461,0)</f>
        <v>0</v>
      </c>
      <c r="BI461" s="226">
        <f>IF(N461="nulová",J461,0)</f>
        <v>0</v>
      </c>
      <c r="BJ461" s="24" t="s">
        <v>75</v>
      </c>
      <c r="BK461" s="226">
        <f>ROUND(I461*H461,2)</f>
        <v>0</v>
      </c>
      <c r="BL461" s="24" t="s">
        <v>239</v>
      </c>
      <c r="BM461" s="24" t="s">
        <v>810</v>
      </c>
    </row>
    <row r="462" s="1" customFormat="1" ht="25.5" customHeight="1">
      <c r="B462" s="46"/>
      <c r="C462" s="215" t="s">
        <v>811</v>
      </c>
      <c r="D462" s="215" t="s">
        <v>155</v>
      </c>
      <c r="E462" s="216" t="s">
        <v>812</v>
      </c>
      <c r="F462" s="217" t="s">
        <v>813</v>
      </c>
      <c r="G462" s="218" t="s">
        <v>92</v>
      </c>
      <c r="H462" s="219">
        <v>221.678</v>
      </c>
      <c r="I462" s="220"/>
      <c r="J462" s="221">
        <f>ROUND(I462*H462,2)</f>
        <v>0</v>
      </c>
      <c r="K462" s="217" t="s">
        <v>158</v>
      </c>
      <c r="L462" s="72"/>
      <c r="M462" s="222" t="s">
        <v>21</v>
      </c>
      <c r="N462" s="223" t="s">
        <v>41</v>
      </c>
      <c r="O462" s="47"/>
      <c r="P462" s="224">
        <f>O462*H462</f>
        <v>0</v>
      </c>
      <c r="Q462" s="224">
        <v>0.0030000000000000001</v>
      </c>
      <c r="R462" s="224">
        <f>Q462*H462</f>
        <v>0.66503400000000001</v>
      </c>
      <c r="S462" s="224">
        <v>0</v>
      </c>
      <c r="T462" s="225">
        <f>S462*H462</f>
        <v>0</v>
      </c>
      <c r="AR462" s="24" t="s">
        <v>239</v>
      </c>
      <c r="AT462" s="24" t="s">
        <v>155</v>
      </c>
      <c r="AU462" s="24" t="s">
        <v>85</v>
      </c>
      <c r="AY462" s="24" t="s">
        <v>153</v>
      </c>
      <c r="BE462" s="226">
        <f>IF(N462="základní",J462,0)</f>
        <v>0</v>
      </c>
      <c r="BF462" s="226">
        <f>IF(N462="snížená",J462,0)</f>
        <v>0</v>
      </c>
      <c r="BG462" s="226">
        <f>IF(N462="zákl. přenesená",J462,0)</f>
        <v>0</v>
      </c>
      <c r="BH462" s="226">
        <f>IF(N462="sníž. přenesená",J462,0)</f>
        <v>0</v>
      </c>
      <c r="BI462" s="226">
        <f>IF(N462="nulová",J462,0)</f>
        <v>0</v>
      </c>
      <c r="BJ462" s="24" t="s">
        <v>75</v>
      </c>
      <c r="BK462" s="226">
        <f>ROUND(I462*H462,2)</f>
        <v>0</v>
      </c>
      <c r="BL462" s="24" t="s">
        <v>239</v>
      </c>
      <c r="BM462" s="24" t="s">
        <v>814</v>
      </c>
    </row>
    <row r="463" s="11" customFormat="1">
      <c r="B463" s="227"/>
      <c r="C463" s="228"/>
      <c r="D463" s="229" t="s">
        <v>161</v>
      </c>
      <c r="E463" s="230" t="s">
        <v>21</v>
      </c>
      <c r="F463" s="231" t="s">
        <v>815</v>
      </c>
      <c r="G463" s="228"/>
      <c r="H463" s="232">
        <v>64.855999999999995</v>
      </c>
      <c r="I463" s="233"/>
      <c r="J463" s="228"/>
      <c r="K463" s="228"/>
      <c r="L463" s="234"/>
      <c r="M463" s="235"/>
      <c r="N463" s="236"/>
      <c r="O463" s="236"/>
      <c r="P463" s="236"/>
      <c r="Q463" s="236"/>
      <c r="R463" s="236"/>
      <c r="S463" s="236"/>
      <c r="T463" s="237"/>
      <c r="AT463" s="238" t="s">
        <v>161</v>
      </c>
      <c r="AU463" s="238" t="s">
        <v>85</v>
      </c>
      <c r="AV463" s="11" t="s">
        <v>85</v>
      </c>
      <c r="AW463" s="11" t="s">
        <v>33</v>
      </c>
      <c r="AX463" s="11" t="s">
        <v>70</v>
      </c>
      <c r="AY463" s="238" t="s">
        <v>153</v>
      </c>
    </row>
    <row r="464" s="11" customFormat="1">
      <c r="B464" s="227"/>
      <c r="C464" s="228"/>
      <c r="D464" s="229" t="s">
        <v>161</v>
      </c>
      <c r="E464" s="230" t="s">
        <v>21</v>
      </c>
      <c r="F464" s="231" t="s">
        <v>816</v>
      </c>
      <c r="G464" s="228"/>
      <c r="H464" s="232">
        <v>45.840000000000003</v>
      </c>
      <c r="I464" s="233"/>
      <c r="J464" s="228"/>
      <c r="K464" s="228"/>
      <c r="L464" s="234"/>
      <c r="M464" s="235"/>
      <c r="N464" s="236"/>
      <c r="O464" s="236"/>
      <c r="P464" s="236"/>
      <c r="Q464" s="236"/>
      <c r="R464" s="236"/>
      <c r="S464" s="236"/>
      <c r="T464" s="237"/>
      <c r="AT464" s="238" t="s">
        <v>161</v>
      </c>
      <c r="AU464" s="238" t="s">
        <v>85</v>
      </c>
      <c r="AV464" s="11" t="s">
        <v>85</v>
      </c>
      <c r="AW464" s="11" t="s">
        <v>33</v>
      </c>
      <c r="AX464" s="11" t="s">
        <v>70</v>
      </c>
      <c r="AY464" s="238" t="s">
        <v>153</v>
      </c>
    </row>
    <row r="465" s="12" customFormat="1">
      <c r="B465" s="239"/>
      <c r="C465" s="240"/>
      <c r="D465" s="229" t="s">
        <v>161</v>
      </c>
      <c r="E465" s="241" t="s">
        <v>21</v>
      </c>
      <c r="F465" s="242" t="s">
        <v>163</v>
      </c>
      <c r="G465" s="240"/>
      <c r="H465" s="243">
        <v>110.696</v>
      </c>
      <c r="I465" s="244"/>
      <c r="J465" s="240"/>
      <c r="K465" s="240"/>
      <c r="L465" s="245"/>
      <c r="M465" s="246"/>
      <c r="N465" s="247"/>
      <c r="O465" s="247"/>
      <c r="P465" s="247"/>
      <c r="Q465" s="247"/>
      <c r="R465" s="247"/>
      <c r="S465" s="247"/>
      <c r="T465" s="248"/>
      <c r="AT465" s="249" t="s">
        <v>161</v>
      </c>
      <c r="AU465" s="249" t="s">
        <v>85</v>
      </c>
      <c r="AV465" s="12" t="s">
        <v>164</v>
      </c>
      <c r="AW465" s="12" t="s">
        <v>33</v>
      </c>
      <c r="AX465" s="12" t="s">
        <v>70</v>
      </c>
      <c r="AY465" s="249" t="s">
        <v>153</v>
      </c>
    </row>
    <row r="466" s="11" customFormat="1">
      <c r="B466" s="227"/>
      <c r="C466" s="228"/>
      <c r="D466" s="229" t="s">
        <v>161</v>
      </c>
      <c r="E466" s="230" t="s">
        <v>21</v>
      </c>
      <c r="F466" s="231" t="s">
        <v>817</v>
      </c>
      <c r="G466" s="228"/>
      <c r="H466" s="232">
        <v>65.421999999999997</v>
      </c>
      <c r="I466" s="233"/>
      <c r="J466" s="228"/>
      <c r="K466" s="228"/>
      <c r="L466" s="234"/>
      <c r="M466" s="235"/>
      <c r="N466" s="236"/>
      <c r="O466" s="236"/>
      <c r="P466" s="236"/>
      <c r="Q466" s="236"/>
      <c r="R466" s="236"/>
      <c r="S466" s="236"/>
      <c r="T466" s="237"/>
      <c r="AT466" s="238" t="s">
        <v>161</v>
      </c>
      <c r="AU466" s="238" t="s">
        <v>85</v>
      </c>
      <c r="AV466" s="11" t="s">
        <v>85</v>
      </c>
      <c r="AW466" s="11" t="s">
        <v>33</v>
      </c>
      <c r="AX466" s="11" t="s">
        <v>70</v>
      </c>
      <c r="AY466" s="238" t="s">
        <v>153</v>
      </c>
    </row>
    <row r="467" s="11" customFormat="1">
      <c r="B467" s="227"/>
      <c r="C467" s="228"/>
      <c r="D467" s="229" t="s">
        <v>161</v>
      </c>
      <c r="E467" s="230" t="s">
        <v>21</v>
      </c>
      <c r="F467" s="231" t="s">
        <v>818</v>
      </c>
      <c r="G467" s="228"/>
      <c r="H467" s="232">
        <v>22.920000000000002</v>
      </c>
      <c r="I467" s="233"/>
      <c r="J467" s="228"/>
      <c r="K467" s="228"/>
      <c r="L467" s="234"/>
      <c r="M467" s="235"/>
      <c r="N467" s="236"/>
      <c r="O467" s="236"/>
      <c r="P467" s="236"/>
      <c r="Q467" s="236"/>
      <c r="R467" s="236"/>
      <c r="S467" s="236"/>
      <c r="T467" s="237"/>
      <c r="AT467" s="238" t="s">
        <v>161</v>
      </c>
      <c r="AU467" s="238" t="s">
        <v>85</v>
      </c>
      <c r="AV467" s="11" t="s">
        <v>85</v>
      </c>
      <c r="AW467" s="11" t="s">
        <v>33</v>
      </c>
      <c r="AX467" s="11" t="s">
        <v>70</v>
      </c>
      <c r="AY467" s="238" t="s">
        <v>153</v>
      </c>
    </row>
    <row r="468" s="11" customFormat="1">
      <c r="B468" s="227"/>
      <c r="C468" s="228"/>
      <c r="D468" s="229" t="s">
        <v>161</v>
      </c>
      <c r="E468" s="230" t="s">
        <v>21</v>
      </c>
      <c r="F468" s="231" t="s">
        <v>819</v>
      </c>
      <c r="G468" s="228"/>
      <c r="H468" s="232">
        <v>22.640000000000001</v>
      </c>
      <c r="I468" s="233"/>
      <c r="J468" s="228"/>
      <c r="K468" s="228"/>
      <c r="L468" s="234"/>
      <c r="M468" s="235"/>
      <c r="N468" s="236"/>
      <c r="O468" s="236"/>
      <c r="P468" s="236"/>
      <c r="Q468" s="236"/>
      <c r="R468" s="236"/>
      <c r="S468" s="236"/>
      <c r="T468" s="237"/>
      <c r="AT468" s="238" t="s">
        <v>161</v>
      </c>
      <c r="AU468" s="238" t="s">
        <v>85</v>
      </c>
      <c r="AV468" s="11" t="s">
        <v>85</v>
      </c>
      <c r="AW468" s="11" t="s">
        <v>33</v>
      </c>
      <c r="AX468" s="11" t="s">
        <v>70</v>
      </c>
      <c r="AY468" s="238" t="s">
        <v>153</v>
      </c>
    </row>
    <row r="469" s="12" customFormat="1">
      <c r="B469" s="239"/>
      <c r="C469" s="240"/>
      <c r="D469" s="229" t="s">
        <v>161</v>
      </c>
      <c r="E469" s="241" t="s">
        <v>21</v>
      </c>
      <c r="F469" s="242" t="s">
        <v>163</v>
      </c>
      <c r="G469" s="240"/>
      <c r="H469" s="243">
        <v>110.982</v>
      </c>
      <c r="I469" s="244"/>
      <c r="J469" s="240"/>
      <c r="K469" s="240"/>
      <c r="L469" s="245"/>
      <c r="M469" s="246"/>
      <c r="N469" s="247"/>
      <c r="O469" s="247"/>
      <c r="P469" s="247"/>
      <c r="Q469" s="247"/>
      <c r="R469" s="247"/>
      <c r="S469" s="247"/>
      <c r="T469" s="248"/>
      <c r="AT469" s="249" t="s">
        <v>161</v>
      </c>
      <c r="AU469" s="249" t="s">
        <v>85</v>
      </c>
      <c r="AV469" s="12" t="s">
        <v>164</v>
      </c>
      <c r="AW469" s="12" t="s">
        <v>33</v>
      </c>
      <c r="AX469" s="12" t="s">
        <v>70</v>
      </c>
      <c r="AY469" s="249" t="s">
        <v>153</v>
      </c>
    </row>
    <row r="470" s="14" customFormat="1">
      <c r="B470" s="272"/>
      <c r="C470" s="273"/>
      <c r="D470" s="229" t="s">
        <v>161</v>
      </c>
      <c r="E470" s="274" t="s">
        <v>21</v>
      </c>
      <c r="F470" s="275" t="s">
        <v>227</v>
      </c>
      <c r="G470" s="273"/>
      <c r="H470" s="276">
        <v>221.678</v>
      </c>
      <c r="I470" s="277"/>
      <c r="J470" s="273"/>
      <c r="K470" s="273"/>
      <c r="L470" s="278"/>
      <c r="M470" s="279"/>
      <c r="N470" s="280"/>
      <c r="O470" s="280"/>
      <c r="P470" s="280"/>
      <c r="Q470" s="280"/>
      <c r="R470" s="280"/>
      <c r="S470" s="280"/>
      <c r="T470" s="281"/>
      <c r="AT470" s="282" t="s">
        <v>161</v>
      </c>
      <c r="AU470" s="282" t="s">
        <v>85</v>
      </c>
      <c r="AV470" s="14" t="s">
        <v>159</v>
      </c>
      <c r="AW470" s="14" t="s">
        <v>33</v>
      </c>
      <c r="AX470" s="14" t="s">
        <v>75</v>
      </c>
      <c r="AY470" s="282" t="s">
        <v>153</v>
      </c>
    </row>
    <row r="471" s="1" customFormat="1" ht="16.5" customHeight="1">
      <c r="B471" s="46"/>
      <c r="C471" s="250" t="s">
        <v>820</v>
      </c>
      <c r="D471" s="250" t="s">
        <v>173</v>
      </c>
      <c r="E471" s="251" t="s">
        <v>821</v>
      </c>
      <c r="F471" s="252" t="s">
        <v>822</v>
      </c>
      <c r="G471" s="253" t="s">
        <v>92</v>
      </c>
      <c r="H471" s="254">
        <v>243.846</v>
      </c>
      <c r="I471" s="255"/>
      <c r="J471" s="256">
        <f>ROUND(I471*H471,2)</f>
        <v>0</v>
      </c>
      <c r="K471" s="252" t="s">
        <v>158</v>
      </c>
      <c r="L471" s="257"/>
      <c r="M471" s="258" t="s">
        <v>21</v>
      </c>
      <c r="N471" s="259" t="s">
        <v>41</v>
      </c>
      <c r="O471" s="47"/>
      <c r="P471" s="224">
        <f>O471*H471</f>
        <v>0</v>
      </c>
      <c r="Q471" s="224">
        <v>0.0129</v>
      </c>
      <c r="R471" s="224">
        <f>Q471*H471</f>
        <v>3.1456134000000002</v>
      </c>
      <c r="S471" s="224">
        <v>0</v>
      </c>
      <c r="T471" s="225">
        <f>S471*H471</f>
        <v>0</v>
      </c>
      <c r="AR471" s="24" t="s">
        <v>332</v>
      </c>
      <c r="AT471" s="24" t="s">
        <v>173</v>
      </c>
      <c r="AU471" s="24" t="s">
        <v>85</v>
      </c>
      <c r="AY471" s="24" t="s">
        <v>153</v>
      </c>
      <c r="BE471" s="226">
        <f>IF(N471="základní",J471,0)</f>
        <v>0</v>
      </c>
      <c r="BF471" s="226">
        <f>IF(N471="snížená",J471,0)</f>
        <v>0</v>
      </c>
      <c r="BG471" s="226">
        <f>IF(N471="zákl. přenesená",J471,0)</f>
        <v>0</v>
      </c>
      <c r="BH471" s="226">
        <f>IF(N471="sníž. přenesená",J471,0)</f>
        <v>0</v>
      </c>
      <c r="BI471" s="226">
        <f>IF(N471="nulová",J471,0)</f>
        <v>0</v>
      </c>
      <c r="BJ471" s="24" t="s">
        <v>75</v>
      </c>
      <c r="BK471" s="226">
        <f>ROUND(I471*H471,2)</f>
        <v>0</v>
      </c>
      <c r="BL471" s="24" t="s">
        <v>239</v>
      </c>
      <c r="BM471" s="24" t="s">
        <v>823</v>
      </c>
    </row>
    <row r="472" s="11" customFormat="1">
      <c r="B472" s="227"/>
      <c r="C472" s="228"/>
      <c r="D472" s="229" t="s">
        <v>161</v>
      </c>
      <c r="E472" s="228"/>
      <c r="F472" s="231" t="s">
        <v>824</v>
      </c>
      <c r="G472" s="228"/>
      <c r="H472" s="232">
        <v>243.846</v>
      </c>
      <c r="I472" s="233"/>
      <c r="J472" s="228"/>
      <c r="K472" s="228"/>
      <c r="L472" s="234"/>
      <c r="M472" s="235"/>
      <c r="N472" s="236"/>
      <c r="O472" s="236"/>
      <c r="P472" s="236"/>
      <c r="Q472" s="236"/>
      <c r="R472" s="236"/>
      <c r="S472" s="236"/>
      <c r="T472" s="237"/>
      <c r="AT472" s="238" t="s">
        <v>161</v>
      </c>
      <c r="AU472" s="238" t="s">
        <v>85</v>
      </c>
      <c r="AV472" s="11" t="s">
        <v>85</v>
      </c>
      <c r="AW472" s="11" t="s">
        <v>6</v>
      </c>
      <c r="AX472" s="11" t="s">
        <v>75</v>
      </c>
      <c r="AY472" s="238" t="s">
        <v>153</v>
      </c>
    </row>
    <row r="473" s="1" customFormat="1" ht="25.5" customHeight="1">
      <c r="B473" s="46"/>
      <c r="C473" s="215" t="s">
        <v>825</v>
      </c>
      <c r="D473" s="215" t="s">
        <v>155</v>
      </c>
      <c r="E473" s="216" t="s">
        <v>826</v>
      </c>
      <c r="F473" s="217" t="s">
        <v>827</v>
      </c>
      <c r="G473" s="218" t="s">
        <v>292</v>
      </c>
      <c r="H473" s="219">
        <v>47.299999999999997</v>
      </c>
      <c r="I473" s="220"/>
      <c r="J473" s="221">
        <f>ROUND(I473*H473,2)</f>
        <v>0</v>
      </c>
      <c r="K473" s="217" t="s">
        <v>158</v>
      </c>
      <c r="L473" s="72"/>
      <c r="M473" s="222" t="s">
        <v>21</v>
      </c>
      <c r="N473" s="223" t="s">
        <v>41</v>
      </c>
      <c r="O473" s="47"/>
      <c r="P473" s="224">
        <f>O473*H473</f>
        <v>0</v>
      </c>
      <c r="Q473" s="224">
        <v>0.00031</v>
      </c>
      <c r="R473" s="224">
        <f>Q473*H473</f>
        <v>0.014662999999999999</v>
      </c>
      <c r="S473" s="224">
        <v>0</v>
      </c>
      <c r="T473" s="225">
        <f>S473*H473</f>
        <v>0</v>
      </c>
      <c r="AR473" s="24" t="s">
        <v>239</v>
      </c>
      <c r="AT473" s="24" t="s">
        <v>155</v>
      </c>
      <c r="AU473" s="24" t="s">
        <v>85</v>
      </c>
      <c r="AY473" s="24" t="s">
        <v>153</v>
      </c>
      <c r="BE473" s="226">
        <f>IF(N473="základní",J473,0)</f>
        <v>0</v>
      </c>
      <c r="BF473" s="226">
        <f>IF(N473="snížená",J473,0)</f>
        <v>0</v>
      </c>
      <c r="BG473" s="226">
        <f>IF(N473="zákl. přenesená",J473,0)</f>
        <v>0</v>
      </c>
      <c r="BH473" s="226">
        <f>IF(N473="sníž. přenesená",J473,0)</f>
        <v>0</v>
      </c>
      <c r="BI473" s="226">
        <f>IF(N473="nulová",J473,0)</f>
        <v>0</v>
      </c>
      <c r="BJ473" s="24" t="s">
        <v>75</v>
      </c>
      <c r="BK473" s="226">
        <f>ROUND(I473*H473,2)</f>
        <v>0</v>
      </c>
      <c r="BL473" s="24" t="s">
        <v>239</v>
      </c>
      <c r="BM473" s="24" t="s">
        <v>828</v>
      </c>
    </row>
    <row r="474" s="11" customFormat="1">
      <c r="B474" s="227"/>
      <c r="C474" s="228"/>
      <c r="D474" s="229" t="s">
        <v>161</v>
      </c>
      <c r="E474" s="230" t="s">
        <v>21</v>
      </c>
      <c r="F474" s="231" t="s">
        <v>829</v>
      </c>
      <c r="G474" s="228"/>
      <c r="H474" s="232">
        <v>18.100000000000001</v>
      </c>
      <c r="I474" s="233"/>
      <c r="J474" s="228"/>
      <c r="K474" s="228"/>
      <c r="L474" s="234"/>
      <c r="M474" s="235"/>
      <c r="N474" s="236"/>
      <c r="O474" s="236"/>
      <c r="P474" s="236"/>
      <c r="Q474" s="236"/>
      <c r="R474" s="236"/>
      <c r="S474" s="236"/>
      <c r="T474" s="237"/>
      <c r="AT474" s="238" t="s">
        <v>161</v>
      </c>
      <c r="AU474" s="238" t="s">
        <v>85</v>
      </c>
      <c r="AV474" s="11" t="s">
        <v>85</v>
      </c>
      <c r="AW474" s="11" t="s">
        <v>33</v>
      </c>
      <c r="AX474" s="11" t="s">
        <v>70</v>
      </c>
      <c r="AY474" s="238" t="s">
        <v>153</v>
      </c>
    </row>
    <row r="475" s="11" customFormat="1">
      <c r="B475" s="227"/>
      <c r="C475" s="228"/>
      <c r="D475" s="229" t="s">
        <v>161</v>
      </c>
      <c r="E475" s="230" t="s">
        <v>21</v>
      </c>
      <c r="F475" s="231" t="s">
        <v>830</v>
      </c>
      <c r="G475" s="228"/>
      <c r="H475" s="232">
        <v>10.4</v>
      </c>
      <c r="I475" s="233"/>
      <c r="J475" s="228"/>
      <c r="K475" s="228"/>
      <c r="L475" s="234"/>
      <c r="M475" s="235"/>
      <c r="N475" s="236"/>
      <c r="O475" s="236"/>
      <c r="P475" s="236"/>
      <c r="Q475" s="236"/>
      <c r="R475" s="236"/>
      <c r="S475" s="236"/>
      <c r="T475" s="237"/>
      <c r="AT475" s="238" t="s">
        <v>161</v>
      </c>
      <c r="AU475" s="238" t="s">
        <v>85</v>
      </c>
      <c r="AV475" s="11" t="s">
        <v>85</v>
      </c>
      <c r="AW475" s="11" t="s">
        <v>33</v>
      </c>
      <c r="AX475" s="11" t="s">
        <v>70</v>
      </c>
      <c r="AY475" s="238" t="s">
        <v>153</v>
      </c>
    </row>
    <row r="476" s="12" customFormat="1">
      <c r="B476" s="239"/>
      <c r="C476" s="240"/>
      <c r="D476" s="229" t="s">
        <v>161</v>
      </c>
      <c r="E476" s="241" t="s">
        <v>21</v>
      </c>
      <c r="F476" s="242" t="s">
        <v>163</v>
      </c>
      <c r="G476" s="240"/>
      <c r="H476" s="243">
        <v>28.5</v>
      </c>
      <c r="I476" s="244"/>
      <c r="J476" s="240"/>
      <c r="K476" s="240"/>
      <c r="L476" s="245"/>
      <c r="M476" s="246"/>
      <c r="N476" s="247"/>
      <c r="O476" s="247"/>
      <c r="P476" s="247"/>
      <c r="Q476" s="247"/>
      <c r="R476" s="247"/>
      <c r="S476" s="247"/>
      <c r="T476" s="248"/>
      <c r="AT476" s="249" t="s">
        <v>161</v>
      </c>
      <c r="AU476" s="249" t="s">
        <v>85</v>
      </c>
      <c r="AV476" s="12" t="s">
        <v>164</v>
      </c>
      <c r="AW476" s="12" t="s">
        <v>33</v>
      </c>
      <c r="AX476" s="12" t="s">
        <v>70</v>
      </c>
      <c r="AY476" s="249" t="s">
        <v>153</v>
      </c>
    </row>
    <row r="477" s="11" customFormat="1">
      <c r="B477" s="227"/>
      <c r="C477" s="228"/>
      <c r="D477" s="229" t="s">
        <v>161</v>
      </c>
      <c r="E477" s="230" t="s">
        <v>21</v>
      </c>
      <c r="F477" s="231" t="s">
        <v>831</v>
      </c>
      <c r="G477" s="228"/>
      <c r="H477" s="232">
        <v>12.4</v>
      </c>
      <c r="I477" s="233"/>
      <c r="J477" s="228"/>
      <c r="K477" s="228"/>
      <c r="L477" s="234"/>
      <c r="M477" s="235"/>
      <c r="N477" s="236"/>
      <c r="O477" s="236"/>
      <c r="P477" s="236"/>
      <c r="Q477" s="236"/>
      <c r="R477" s="236"/>
      <c r="S477" s="236"/>
      <c r="T477" s="237"/>
      <c r="AT477" s="238" t="s">
        <v>161</v>
      </c>
      <c r="AU477" s="238" t="s">
        <v>85</v>
      </c>
      <c r="AV477" s="11" t="s">
        <v>85</v>
      </c>
      <c r="AW477" s="11" t="s">
        <v>33</v>
      </c>
      <c r="AX477" s="11" t="s">
        <v>70</v>
      </c>
      <c r="AY477" s="238" t="s">
        <v>153</v>
      </c>
    </row>
    <row r="478" s="11" customFormat="1">
      <c r="B478" s="227"/>
      <c r="C478" s="228"/>
      <c r="D478" s="229" t="s">
        <v>161</v>
      </c>
      <c r="E478" s="230" t="s">
        <v>21</v>
      </c>
      <c r="F478" s="231" t="s">
        <v>832</v>
      </c>
      <c r="G478" s="228"/>
      <c r="H478" s="232">
        <v>6.4000000000000004</v>
      </c>
      <c r="I478" s="233"/>
      <c r="J478" s="228"/>
      <c r="K478" s="228"/>
      <c r="L478" s="234"/>
      <c r="M478" s="235"/>
      <c r="N478" s="236"/>
      <c r="O478" s="236"/>
      <c r="P478" s="236"/>
      <c r="Q478" s="236"/>
      <c r="R478" s="236"/>
      <c r="S478" s="236"/>
      <c r="T478" s="237"/>
      <c r="AT478" s="238" t="s">
        <v>161</v>
      </c>
      <c r="AU478" s="238" t="s">
        <v>85</v>
      </c>
      <c r="AV478" s="11" t="s">
        <v>85</v>
      </c>
      <c r="AW478" s="11" t="s">
        <v>33</v>
      </c>
      <c r="AX478" s="11" t="s">
        <v>70</v>
      </c>
      <c r="AY478" s="238" t="s">
        <v>153</v>
      </c>
    </row>
    <row r="479" s="12" customFormat="1">
      <c r="B479" s="239"/>
      <c r="C479" s="240"/>
      <c r="D479" s="229" t="s">
        <v>161</v>
      </c>
      <c r="E479" s="241" t="s">
        <v>21</v>
      </c>
      <c r="F479" s="242" t="s">
        <v>163</v>
      </c>
      <c r="G479" s="240"/>
      <c r="H479" s="243">
        <v>18.800000000000001</v>
      </c>
      <c r="I479" s="244"/>
      <c r="J479" s="240"/>
      <c r="K479" s="240"/>
      <c r="L479" s="245"/>
      <c r="M479" s="246"/>
      <c r="N479" s="247"/>
      <c r="O479" s="247"/>
      <c r="P479" s="247"/>
      <c r="Q479" s="247"/>
      <c r="R479" s="247"/>
      <c r="S479" s="247"/>
      <c r="T479" s="248"/>
      <c r="AT479" s="249" t="s">
        <v>161</v>
      </c>
      <c r="AU479" s="249" t="s">
        <v>85</v>
      </c>
      <c r="AV479" s="12" t="s">
        <v>164</v>
      </c>
      <c r="AW479" s="12" t="s">
        <v>33</v>
      </c>
      <c r="AX479" s="12" t="s">
        <v>70</v>
      </c>
      <c r="AY479" s="249" t="s">
        <v>153</v>
      </c>
    </row>
    <row r="480" s="14" customFormat="1">
      <c r="B480" s="272"/>
      <c r="C480" s="273"/>
      <c r="D480" s="229" t="s">
        <v>161</v>
      </c>
      <c r="E480" s="274" t="s">
        <v>21</v>
      </c>
      <c r="F480" s="275" t="s">
        <v>227</v>
      </c>
      <c r="G480" s="273"/>
      <c r="H480" s="276">
        <v>47.299999999999997</v>
      </c>
      <c r="I480" s="277"/>
      <c r="J480" s="273"/>
      <c r="K480" s="273"/>
      <c r="L480" s="278"/>
      <c r="M480" s="279"/>
      <c r="N480" s="280"/>
      <c r="O480" s="280"/>
      <c r="P480" s="280"/>
      <c r="Q480" s="280"/>
      <c r="R480" s="280"/>
      <c r="S480" s="280"/>
      <c r="T480" s="281"/>
      <c r="AT480" s="282" t="s">
        <v>161</v>
      </c>
      <c r="AU480" s="282" t="s">
        <v>85</v>
      </c>
      <c r="AV480" s="14" t="s">
        <v>159</v>
      </c>
      <c r="AW480" s="14" t="s">
        <v>33</v>
      </c>
      <c r="AX480" s="14" t="s">
        <v>75</v>
      </c>
      <c r="AY480" s="282" t="s">
        <v>153</v>
      </c>
    </row>
    <row r="481" s="1" customFormat="1" ht="25.5" customHeight="1">
      <c r="B481" s="46"/>
      <c r="C481" s="215" t="s">
        <v>833</v>
      </c>
      <c r="D481" s="215" t="s">
        <v>155</v>
      </c>
      <c r="E481" s="216" t="s">
        <v>834</v>
      </c>
      <c r="F481" s="217" t="s">
        <v>835</v>
      </c>
      <c r="G481" s="218" t="s">
        <v>292</v>
      </c>
      <c r="H481" s="219">
        <v>51.560000000000002</v>
      </c>
      <c r="I481" s="220"/>
      <c r="J481" s="221">
        <f>ROUND(I481*H481,2)</f>
        <v>0</v>
      </c>
      <c r="K481" s="217" t="s">
        <v>158</v>
      </c>
      <c r="L481" s="72"/>
      <c r="M481" s="222" t="s">
        <v>21</v>
      </c>
      <c r="N481" s="223" t="s">
        <v>41</v>
      </c>
      <c r="O481" s="47"/>
      <c r="P481" s="224">
        <f>O481*H481</f>
        <v>0</v>
      </c>
      <c r="Q481" s="224">
        <v>0.00025999999999999998</v>
      </c>
      <c r="R481" s="224">
        <f>Q481*H481</f>
        <v>0.0134056</v>
      </c>
      <c r="S481" s="224">
        <v>0</v>
      </c>
      <c r="T481" s="225">
        <f>S481*H481</f>
        <v>0</v>
      </c>
      <c r="AR481" s="24" t="s">
        <v>239</v>
      </c>
      <c r="AT481" s="24" t="s">
        <v>155</v>
      </c>
      <c r="AU481" s="24" t="s">
        <v>85</v>
      </c>
      <c r="AY481" s="24" t="s">
        <v>153</v>
      </c>
      <c r="BE481" s="226">
        <f>IF(N481="základní",J481,0)</f>
        <v>0</v>
      </c>
      <c r="BF481" s="226">
        <f>IF(N481="snížená",J481,0)</f>
        <v>0</v>
      </c>
      <c r="BG481" s="226">
        <f>IF(N481="zákl. přenesená",J481,0)</f>
        <v>0</v>
      </c>
      <c r="BH481" s="226">
        <f>IF(N481="sníž. přenesená",J481,0)</f>
        <v>0</v>
      </c>
      <c r="BI481" s="226">
        <f>IF(N481="nulová",J481,0)</f>
        <v>0</v>
      </c>
      <c r="BJ481" s="24" t="s">
        <v>75</v>
      </c>
      <c r="BK481" s="226">
        <f>ROUND(I481*H481,2)</f>
        <v>0</v>
      </c>
      <c r="BL481" s="24" t="s">
        <v>239</v>
      </c>
      <c r="BM481" s="24" t="s">
        <v>836</v>
      </c>
    </row>
    <row r="482" s="11" customFormat="1">
      <c r="B482" s="227"/>
      <c r="C482" s="228"/>
      <c r="D482" s="229" t="s">
        <v>161</v>
      </c>
      <c r="E482" s="230" t="s">
        <v>21</v>
      </c>
      <c r="F482" s="231" t="s">
        <v>837</v>
      </c>
      <c r="G482" s="228"/>
      <c r="H482" s="232">
        <v>9.6999999999999993</v>
      </c>
      <c r="I482" s="233"/>
      <c r="J482" s="228"/>
      <c r="K482" s="228"/>
      <c r="L482" s="234"/>
      <c r="M482" s="235"/>
      <c r="N482" s="236"/>
      <c r="O482" s="236"/>
      <c r="P482" s="236"/>
      <c r="Q482" s="236"/>
      <c r="R482" s="236"/>
      <c r="S482" s="236"/>
      <c r="T482" s="237"/>
      <c r="AT482" s="238" t="s">
        <v>161</v>
      </c>
      <c r="AU482" s="238" t="s">
        <v>85</v>
      </c>
      <c r="AV482" s="11" t="s">
        <v>85</v>
      </c>
      <c r="AW482" s="11" t="s">
        <v>33</v>
      </c>
      <c r="AX482" s="11" t="s">
        <v>70</v>
      </c>
      <c r="AY482" s="238" t="s">
        <v>153</v>
      </c>
    </row>
    <row r="483" s="11" customFormat="1">
      <c r="B483" s="227"/>
      <c r="C483" s="228"/>
      <c r="D483" s="229" t="s">
        <v>161</v>
      </c>
      <c r="E483" s="230" t="s">
        <v>21</v>
      </c>
      <c r="F483" s="231" t="s">
        <v>838</v>
      </c>
      <c r="G483" s="228"/>
      <c r="H483" s="232">
        <v>16</v>
      </c>
      <c r="I483" s="233"/>
      <c r="J483" s="228"/>
      <c r="K483" s="228"/>
      <c r="L483" s="234"/>
      <c r="M483" s="235"/>
      <c r="N483" s="236"/>
      <c r="O483" s="236"/>
      <c r="P483" s="236"/>
      <c r="Q483" s="236"/>
      <c r="R483" s="236"/>
      <c r="S483" s="236"/>
      <c r="T483" s="237"/>
      <c r="AT483" s="238" t="s">
        <v>161</v>
      </c>
      <c r="AU483" s="238" t="s">
        <v>85</v>
      </c>
      <c r="AV483" s="11" t="s">
        <v>85</v>
      </c>
      <c r="AW483" s="11" t="s">
        <v>33</v>
      </c>
      <c r="AX483" s="11" t="s">
        <v>70</v>
      </c>
      <c r="AY483" s="238" t="s">
        <v>153</v>
      </c>
    </row>
    <row r="484" s="12" customFormat="1">
      <c r="B484" s="239"/>
      <c r="C484" s="240"/>
      <c r="D484" s="229" t="s">
        <v>161</v>
      </c>
      <c r="E484" s="241" t="s">
        <v>21</v>
      </c>
      <c r="F484" s="242" t="s">
        <v>163</v>
      </c>
      <c r="G484" s="240"/>
      <c r="H484" s="243">
        <v>25.699999999999999</v>
      </c>
      <c r="I484" s="244"/>
      <c r="J484" s="240"/>
      <c r="K484" s="240"/>
      <c r="L484" s="245"/>
      <c r="M484" s="246"/>
      <c r="N484" s="247"/>
      <c r="O484" s="247"/>
      <c r="P484" s="247"/>
      <c r="Q484" s="247"/>
      <c r="R484" s="247"/>
      <c r="S484" s="247"/>
      <c r="T484" s="248"/>
      <c r="AT484" s="249" t="s">
        <v>161</v>
      </c>
      <c r="AU484" s="249" t="s">
        <v>85</v>
      </c>
      <c r="AV484" s="12" t="s">
        <v>164</v>
      </c>
      <c r="AW484" s="12" t="s">
        <v>33</v>
      </c>
      <c r="AX484" s="12" t="s">
        <v>70</v>
      </c>
      <c r="AY484" s="249" t="s">
        <v>153</v>
      </c>
    </row>
    <row r="485" s="11" customFormat="1">
      <c r="B485" s="227"/>
      <c r="C485" s="228"/>
      <c r="D485" s="229" t="s">
        <v>161</v>
      </c>
      <c r="E485" s="230" t="s">
        <v>21</v>
      </c>
      <c r="F485" s="231" t="s">
        <v>839</v>
      </c>
      <c r="G485" s="228"/>
      <c r="H485" s="232">
        <v>9.8599999999999994</v>
      </c>
      <c r="I485" s="233"/>
      <c r="J485" s="228"/>
      <c r="K485" s="228"/>
      <c r="L485" s="234"/>
      <c r="M485" s="235"/>
      <c r="N485" s="236"/>
      <c r="O485" s="236"/>
      <c r="P485" s="236"/>
      <c r="Q485" s="236"/>
      <c r="R485" s="236"/>
      <c r="S485" s="236"/>
      <c r="T485" s="237"/>
      <c r="AT485" s="238" t="s">
        <v>161</v>
      </c>
      <c r="AU485" s="238" t="s">
        <v>85</v>
      </c>
      <c r="AV485" s="11" t="s">
        <v>85</v>
      </c>
      <c r="AW485" s="11" t="s">
        <v>33</v>
      </c>
      <c r="AX485" s="11" t="s">
        <v>70</v>
      </c>
      <c r="AY485" s="238" t="s">
        <v>153</v>
      </c>
    </row>
    <row r="486" s="11" customFormat="1">
      <c r="B486" s="227"/>
      <c r="C486" s="228"/>
      <c r="D486" s="229" t="s">
        <v>161</v>
      </c>
      <c r="E486" s="230" t="s">
        <v>21</v>
      </c>
      <c r="F486" s="231" t="s">
        <v>840</v>
      </c>
      <c r="G486" s="228"/>
      <c r="H486" s="232">
        <v>16</v>
      </c>
      <c r="I486" s="233"/>
      <c r="J486" s="228"/>
      <c r="K486" s="228"/>
      <c r="L486" s="234"/>
      <c r="M486" s="235"/>
      <c r="N486" s="236"/>
      <c r="O486" s="236"/>
      <c r="P486" s="236"/>
      <c r="Q486" s="236"/>
      <c r="R486" s="236"/>
      <c r="S486" s="236"/>
      <c r="T486" s="237"/>
      <c r="AT486" s="238" t="s">
        <v>161</v>
      </c>
      <c r="AU486" s="238" t="s">
        <v>85</v>
      </c>
      <c r="AV486" s="11" t="s">
        <v>85</v>
      </c>
      <c r="AW486" s="11" t="s">
        <v>33</v>
      </c>
      <c r="AX486" s="11" t="s">
        <v>70</v>
      </c>
      <c r="AY486" s="238" t="s">
        <v>153</v>
      </c>
    </row>
    <row r="487" s="12" customFormat="1">
      <c r="B487" s="239"/>
      <c r="C487" s="240"/>
      <c r="D487" s="229" t="s">
        <v>161</v>
      </c>
      <c r="E487" s="241" t="s">
        <v>21</v>
      </c>
      <c r="F487" s="242" t="s">
        <v>163</v>
      </c>
      <c r="G487" s="240"/>
      <c r="H487" s="243">
        <v>25.859999999999999</v>
      </c>
      <c r="I487" s="244"/>
      <c r="J487" s="240"/>
      <c r="K487" s="240"/>
      <c r="L487" s="245"/>
      <c r="M487" s="246"/>
      <c r="N487" s="247"/>
      <c r="O487" s="247"/>
      <c r="P487" s="247"/>
      <c r="Q487" s="247"/>
      <c r="R487" s="247"/>
      <c r="S487" s="247"/>
      <c r="T487" s="248"/>
      <c r="AT487" s="249" t="s">
        <v>161</v>
      </c>
      <c r="AU487" s="249" t="s">
        <v>85</v>
      </c>
      <c r="AV487" s="12" t="s">
        <v>164</v>
      </c>
      <c r="AW487" s="12" t="s">
        <v>33</v>
      </c>
      <c r="AX487" s="12" t="s">
        <v>70</v>
      </c>
      <c r="AY487" s="249" t="s">
        <v>153</v>
      </c>
    </row>
    <row r="488" s="14" customFormat="1">
      <c r="B488" s="272"/>
      <c r="C488" s="273"/>
      <c r="D488" s="229" t="s">
        <v>161</v>
      </c>
      <c r="E488" s="274" t="s">
        <v>21</v>
      </c>
      <c r="F488" s="275" t="s">
        <v>227</v>
      </c>
      <c r="G488" s="273"/>
      <c r="H488" s="276">
        <v>51.560000000000002</v>
      </c>
      <c r="I488" s="277"/>
      <c r="J488" s="273"/>
      <c r="K488" s="273"/>
      <c r="L488" s="278"/>
      <c r="M488" s="279"/>
      <c r="N488" s="280"/>
      <c r="O488" s="280"/>
      <c r="P488" s="280"/>
      <c r="Q488" s="280"/>
      <c r="R488" s="280"/>
      <c r="S488" s="280"/>
      <c r="T488" s="281"/>
      <c r="AT488" s="282" t="s">
        <v>161</v>
      </c>
      <c r="AU488" s="282" t="s">
        <v>85</v>
      </c>
      <c r="AV488" s="14" t="s">
        <v>159</v>
      </c>
      <c r="AW488" s="14" t="s">
        <v>33</v>
      </c>
      <c r="AX488" s="14" t="s">
        <v>75</v>
      </c>
      <c r="AY488" s="282" t="s">
        <v>153</v>
      </c>
    </row>
    <row r="489" s="1" customFormat="1" ht="16.5" customHeight="1">
      <c r="B489" s="46"/>
      <c r="C489" s="215" t="s">
        <v>841</v>
      </c>
      <c r="D489" s="215" t="s">
        <v>155</v>
      </c>
      <c r="E489" s="216" t="s">
        <v>842</v>
      </c>
      <c r="F489" s="217" t="s">
        <v>843</v>
      </c>
      <c r="G489" s="218" t="s">
        <v>292</v>
      </c>
      <c r="H489" s="219">
        <v>17.600000000000001</v>
      </c>
      <c r="I489" s="220"/>
      <c r="J489" s="221">
        <f>ROUND(I489*H489,2)</f>
        <v>0</v>
      </c>
      <c r="K489" s="217" t="s">
        <v>158</v>
      </c>
      <c r="L489" s="72"/>
      <c r="M489" s="222" t="s">
        <v>21</v>
      </c>
      <c r="N489" s="223" t="s">
        <v>41</v>
      </c>
      <c r="O489" s="47"/>
      <c r="P489" s="224">
        <f>O489*H489</f>
        <v>0</v>
      </c>
      <c r="Q489" s="224">
        <v>3.0000000000000001E-05</v>
      </c>
      <c r="R489" s="224">
        <f>Q489*H489</f>
        <v>0.00052800000000000004</v>
      </c>
      <c r="S489" s="224">
        <v>0</v>
      </c>
      <c r="T489" s="225">
        <f>S489*H489</f>
        <v>0</v>
      </c>
      <c r="AR489" s="24" t="s">
        <v>239</v>
      </c>
      <c r="AT489" s="24" t="s">
        <v>155</v>
      </c>
      <c r="AU489" s="24" t="s">
        <v>85</v>
      </c>
      <c r="AY489" s="24" t="s">
        <v>153</v>
      </c>
      <c r="BE489" s="226">
        <f>IF(N489="základní",J489,0)</f>
        <v>0</v>
      </c>
      <c r="BF489" s="226">
        <f>IF(N489="snížená",J489,0)</f>
        <v>0</v>
      </c>
      <c r="BG489" s="226">
        <f>IF(N489="zákl. přenesená",J489,0)</f>
        <v>0</v>
      </c>
      <c r="BH489" s="226">
        <f>IF(N489="sníž. přenesená",J489,0)</f>
        <v>0</v>
      </c>
      <c r="BI489" s="226">
        <f>IF(N489="nulová",J489,0)</f>
        <v>0</v>
      </c>
      <c r="BJ489" s="24" t="s">
        <v>75</v>
      </c>
      <c r="BK489" s="226">
        <f>ROUND(I489*H489,2)</f>
        <v>0</v>
      </c>
      <c r="BL489" s="24" t="s">
        <v>239</v>
      </c>
      <c r="BM489" s="24" t="s">
        <v>844</v>
      </c>
    </row>
    <row r="490" s="11" customFormat="1">
      <c r="B490" s="227"/>
      <c r="C490" s="228"/>
      <c r="D490" s="229" t="s">
        <v>161</v>
      </c>
      <c r="E490" s="230" t="s">
        <v>21</v>
      </c>
      <c r="F490" s="231" t="s">
        <v>845</v>
      </c>
      <c r="G490" s="228"/>
      <c r="H490" s="232">
        <v>8.8000000000000007</v>
      </c>
      <c r="I490" s="233"/>
      <c r="J490" s="228"/>
      <c r="K490" s="228"/>
      <c r="L490" s="234"/>
      <c r="M490" s="235"/>
      <c r="N490" s="236"/>
      <c r="O490" s="236"/>
      <c r="P490" s="236"/>
      <c r="Q490" s="236"/>
      <c r="R490" s="236"/>
      <c r="S490" s="236"/>
      <c r="T490" s="237"/>
      <c r="AT490" s="238" t="s">
        <v>161</v>
      </c>
      <c r="AU490" s="238" t="s">
        <v>85</v>
      </c>
      <c r="AV490" s="11" t="s">
        <v>85</v>
      </c>
      <c r="AW490" s="11" t="s">
        <v>33</v>
      </c>
      <c r="AX490" s="11" t="s">
        <v>70</v>
      </c>
      <c r="AY490" s="238" t="s">
        <v>153</v>
      </c>
    </row>
    <row r="491" s="11" customFormat="1">
      <c r="B491" s="227"/>
      <c r="C491" s="228"/>
      <c r="D491" s="229" t="s">
        <v>161</v>
      </c>
      <c r="E491" s="230" t="s">
        <v>21</v>
      </c>
      <c r="F491" s="231" t="s">
        <v>846</v>
      </c>
      <c r="G491" s="228"/>
      <c r="H491" s="232">
        <v>8.8000000000000007</v>
      </c>
      <c r="I491" s="233"/>
      <c r="J491" s="228"/>
      <c r="K491" s="228"/>
      <c r="L491" s="234"/>
      <c r="M491" s="235"/>
      <c r="N491" s="236"/>
      <c r="O491" s="236"/>
      <c r="P491" s="236"/>
      <c r="Q491" s="236"/>
      <c r="R491" s="236"/>
      <c r="S491" s="236"/>
      <c r="T491" s="237"/>
      <c r="AT491" s="238" t="s">
        <v>161</v>
      </c>
      <c r="AU491" s="238" t="s">
        <v>85</v>
      </c>
      <c r="AV491" s="11" t="s">
        <v>85</v>
      </c>
      <c r="AW491" s="11" t="s">
        <v>33</v>
      </c>
      <c r="AX491" s="11" t="s">
        <v>70</v>
      </c>
      <c r="AY491" s="238" t="s">
        <v>153</v>
      </c>
    </row>
    <row r="492" s="12" customFormat="1">
      <c r="B492" s="239"/>
      <c r="C492" s="240"/>
      <c r="D492" s="229" t="s">
        <v>161</v>
      </c>
      <c r="E492" s="241" t="s">
        <v>21</v>
      </c>
      <c r="F492" s="242" t="s">
        <v>163</v>
      </c>
      <c r="G492" s="240"/>
      <c r="H492" s="243">
        <v>17.600000000000001</v>
      </c>
      <c r="I492" s="244"/>
      <c r="J492" s="240"/>
      <c r="K492" s="240"/>
      <c r="L492" s="245"/>
      <c r="M492" s="246"/>
      <c r="N492" s="247"/>
      <c r="O492" s="247"/>
      <c r="P492" s="247"/>
      <c r="Q492" s="247"/>
      <c r="R492" s="247"/>
      <c r="S492" s="247"/>
      <c r="T492" s="248"/>
      <c r="AT492" s="249" t="s">
        <v>161</v>
      </c>
      <c r="AU492" s="249" t="s">
        <v>85</v>
      </c>
      <c r="AV492" s="12" t="s">
        <v>164</v>
      </c>
      <c r="AW492" s="12" t="s">
        <v>33</v>
      </c>
      <c r="AX492" s="12" t="s">
        <v>70</v>
      </c>
      <c r="AY492" s="249" t="s">
        <v>153</v>
      </c>
    </row>
    <row r="493" s="14" customFormat="1">
      <c r="B493" s="272"/>
      <c r="C493" s="273"/>
      <c r="D493" s="229" t="s">
        <v>161</v>
      </c>
      <c r="E493" s="274" t="s">
        <v>21</v>
      </c>
      <c r="F493" s="275" t="s">
        <v>227</v>
      </c>
      <c r="G493" s="273"/>
      <c r="H493" s="276">
        <v>17.600000000000001</v>
      </c>
      <c r="I493" s="277"/>
      <c r="J493" s="273"/>
      <c r="K493" s="273"/>
      <c r="L493" s="278"/>
      <c r="M493" s="279"/>
      <c r="N493" s="280"/>
      <c r="O493" s="280"/>
      <c r="P493" s="280"/>
      <c r="Q493" s="280"/>
      <c r="R493" s="280"/>
      <c r="S493" s="280"/>
      <c r="T493" s="281"/>
      <c r="AT493" s="282" t="s">
        <v>161</v>
      </c>
      <c r="AU493" s="282" t="s">
        <v>85</v>
      </c>
      <c r="AV493" s="14" t="s">
        <v>159</v>
      </c>
      <c r="AW493" s="14" t="s">
        <v>33</v>
      </c>
      <c r="AX493" s="14" t="s">
        <v>75</v>
      </c>
      <c r="AY493" s="282" t="s">
        <v>153</v>
      </c>
    </row>
    <row r="494" s="1" customFormat="1" ht="38.25" customHeight="1">
      <c r="B494" s="46"/>
      <c r="C494" s="215" t="s">
        <v>847</v>
      </c>
      <c r="D494" s="215" t="s">
        <v>155</v>
      </c>
      <c r="E494" s="216" t="s">
        <v>848</v>
      </c>
      <c r="F494" s="217" t="s">
        <v>849</v>
      </c>
      <c r="G494" s="218" t="s">
        <v>176</v>
      </c>
      <c r="H494" s="219">
        <v>3.9060000000000001</v>
      </c>
      <c r="I494" s="220"/>
      <c r="J494" s="221">
        <f>ROUND(I494*H494,2)</f>
        <v>0</v>
      </c>
      <c r="K494" s="217" t="s">
        <v>158</v>
      </c>
      <c r="L494" s="72"/>
      <c r="M494" s="222" t="s">
        <v>21</v>
      </c>
      <c r="N494" s="223" t="s">
        <v>41</v>
      </c>
      <c r="O494" s="47"/>
      <c r="P494" s="224">
        <f>O494*H494</f>
        <v>0</v>
      </c>
      <c r="Q494" s="224">
        <v>0</v>
      </c>
      <c r="R494" s="224">
        <f>Q494*H494</f>
        <v>0</v>
      </c>
      <c r="S494" s="224">
        <v>0</v>
      </c>
      <c r="T494" s="225">
        <f>S494*H494</f>
        <v>0</v>
      </c>
      <c r="AR494" s="24" t="s">
        <v>239</v>
      </c>
      <c r="AT494" s="24" t="s">
        <v>155</v>
      </c>
      <c r="AU494" s="24" t="s">
        <v>85</v>
      </c>
      <c r="AY494" s="24" t="s">
        <v>153</v>
      </c>
      <c r="BE494" s="226">
        <f>IF(N494="základní",J494,0)</f>
        <v>0</v>
      </c>
      <c r="BF494" s="226">
        <f>IF(N494="snížená",J494,0)</f>
        <v>0</v>
      </c>
      <c r="BG494" s="226">
        <f>IF(N494="zákl. přenesená",J494,0)</f>
        <v>0</v>
      </c>
      <c r="BH494" s="226">
        <f>IF(N494="sníž. přenesená",J494,0)</f>
        <v>0</v>
      </c>
      <c r="BI494" s="226">
        <f>IF(N494="nulová",J494,0)</f>
        <v>0</v>
      </c>
      <c r="BJ494" s="24" t="s">
        <v>75</v>
      </c>
      <c r="BK494" s="226">
        <f>ROUND(I494*H494,2)</f>
        <v>0</v>
      </c>
      <c r="BL494" s="24" t="s">
        <v>239</v>
      </c>
      <c r="BM494" s="24" t="s">
        <v>850</v>
      </c>
    </row>
    <row r="495" s="1" customFormat="1" ht="38.25" customHeight="1">
      <c r="B495" s="46"/>
      <c r="C495" s="215" t="s">
        <v>851</v>
      </c>
      <c r="D495" s="215" t="s">
        <v>155</v>
      </c>
      <c r="E495" s="216" t="s">
        <v>852</v>
      </c>
      <c r="F495" s="217" t="s">
        <v>853</v>
      </c>
      <c r="G495" s="218" t="s">
        <v>176</v>
      </c>
      <c r="H495" s="219">
        <v>3.9060000000000001</v>
      </c>
      <c r="I495" s="220"/>
      <c r="J495" s="221">
        <f>ROUND(I495*H495,2)</f>
        <v>0</v>
      </c>
      <c r="K495" s="217" t="s">
        <v>158</v>
      </c>
      <c r="L495" s="72"/>
      <c r="M495" s="222" t="s">
        <v>21</v>
      </c>
      <c r="N495" s="223" t="s">
        <v>41</v>
      </c>
      <c r="O495" s="47"/>
      <c r="P495" s="224">
        <f>O495*H495</f>
        <v>0</v>
      </c>
      <c r="Q495" s="224">
        <v>0</v>
      </c>
      <c r="R495" s="224">
        <f>Q495*H495</f>
        <v>0</v>
      </c>
      <c r="S495" s="224">
        <v>0</v>
      </c>
      <c r="T495" s="225">
        <f>S495*H495</f>
        <v>0</v>
      </c>
      <c r="AR495" s="24" t="s">
        <v>239</v>
      </c>
      <c r="AT495" s="24" t="s">
        <v>155</v>
      </c>
      <c r="AU495" s="24" t="s">
        <v>85</v>
      </c>
      <c r="AY495" s="24" t="s">
        <v>153</v>
      </c>
      <c r="BE495" s="226">
        <f>IF(N495="základní",J495,0)</f>
        <v>0</v>
      </c>
      <c r="BF495" s="226">
        <f>IF(N495="snížená",J495,0)</f>
        <v>0</v>
      </c>
      <c r="BG495" s="226">
        <f>IF(N495="zákl. přenesená",J495,0)</f>
        <v>0</v>
      </c>
      <c r="BH495" s="226">
        <f>IF(N495="sníž. přenesená",J495,0)</f>
        <v>0</v>
      </c>
      <c r="BI495" s="226">
        <f>IF(N495="nulová",J495,0)</f>
        <v>0</v>
      </c>
      <c r="BJ495" s="24" t="s">
        <v>75</v>
      </c>
      <c r="BK495" s="226">
        <f>ROUND(I495*H495,2)</f>
        <v>0</v>
      </c>
      <c r="BL495" s="24" t="s">
        <v>239</v>
      </c>
      <c r="BM495" s="24" t="s">
        <v>854</v>
      </c>
    </row>
    <row r="496" s="10" customFormat="1" ht="29.88" customHeight="1">
      <c r="B496" s="199"/>
      <c r="C496" s="200"/>
      <c r="D496" s="201" t="s">
        <v>69</v>
      </c>
      <c r="E496" s="213" t="s">
        <v>855</v>
      </c>
      <c r="F496" s="213" t="s">
        <v>856</v>
      </c>
      <c r="G496" s="200"/>
      <c r="H496" s="200"/>
      <c r="I496" s="203"/>
      <c r="J496" s="214">
        <f>BK496</f>
        <v>0</v>
      </c>
      <c r="K496" s="200"/>
      <c r="L496" s="205"/>
      <c r="M496" s="206"/>
      <c r="N496" s="207"/>
      <c r="O496" s="207"/>
      <c r="P496" s="208">
        <f>SUM(P497:P526)</f>
        <v>0</v>
      </c>
      <c r="Q496" s="207"/>
      <c r="R496" s="208">
        <f>SUM(R497:R526)</f>
        <v>0.020868000000000001</v>
      </c>
      <c r="S496" s="207"/>
      <c r="T496" s="209">
        <f>SUM(T497:T526)</f>
        <v>0</v>
      </c>
      <c r="AR496" s="210" t="s">
        <v>85</v>
      </c>
      <c r="AT496" s="211" t="s">
        <v>69</v>
      </c>
      <c r="AU496" s="211" t="s">
        <v>75</v>
      </c>
      <c r="AY496" s="210" t="s">
        <v>153</v>
      </c>
      <c r="BK496" s="212">
        <f>SUM(BK497:BK526)</f>
        <v>0</v>
      </c>
    </row>
    <row r="497" s="1" customFormat="1" ht="16.5" customHeight="1">
      <c r="B497" s="46"/>
      <c r="C497" s="215" t="s">
        <v>857</v>
      </c>
      <c r="D497" s="215" t="s">
        <v>155</v>
      </c>
      <c r="E497" s="216" t="s">
        <v>858</v>
      </c>
      <c r="F497" s="217" t="s">
        <v>859</v>
      </c>
      <c r="G497" s="218" t="s">
        <v>92</v>
      </c>
      <c r="H497" s="219">
        <v>25.600000000000001</v>
      </c>
      <c r="I497" s="220"/>
      <c r="J497" s="221">
        <f>ROUND(I497*H497,2)</f>
        <v>0</v>
      </c>
      <c r="K497" s="217" t="s">
        <v>158</v>
      </c>
      <c r="L497" s="72"/>
      <c r="M497" s="222" t="s">
        <v>21</v>
      </c>
      <c r="N497" s="223" t="s">
        <v>41</v>
      </c>
      <c r="O497" s="47"/>
      <c r="P497" s="224">
        <f>O497*H497</f>
        <v>0</v>
      </c>
      <c r="Q497" s="224">
        <v>0.00010000000000000001</v>
      </c>
      <c r="R497" s="224">
        <f>Q497*H497</f>
        <v>0.0025600000000000002</v>
      </c>
      <c r="S497" s="224">
        <v>0</v>
      </c>
      <c r="T497" s="225">
        <f>S497*H497</f>
        <v>0</v>
      </c>
      <c r="AR497" s="24" t="s">
        <v>239</v>
      </c>
      <c r="AT497" s="24" t="s">
        <v>155</v>
      </c>
      <c r="AU497" s="24" t="s">
        <v>85</v>
      </c>
      <c r="AY497" s="24" t="s">
        <v>153</v>
      </c>
      <c r="BE497" s="226">
        <f>IF(N497="základní",J497,0)</f>
        <v>0</v>
      </c>
      <c r="BF497" s="226">
        <f>IF(N497="snížená",J497,0)</f>
        <v>0</v>
      </c>
      <c r="BG497" s="226">
        <f>IF(N497="zákl. přenesená",J497,0)</f>
        <v>0</v>
      </c>
      <c r="BH497" s="226">
        <f>IF(N497="sníž. přenesená",J497,0)</f>
        <v>0</v>
      </c>
      <c r="BI497" s="226">
        <f>IF(N497="nulová",J497,0)</f>
        <v>0</v>
      </c>
      <c r="BJ497" s="24" t="s">
        <v>75</v>
      </c>
      <c r="BK497" s="226">
        <f>ROUND(I497*H497,2)</f>
        <v>0</v>
      </c>
      <c r="BL497" s="24" t="s">
        <v>239</v>
      </c>
      <c r="BM497" s="24" t="s">
        <v>860</v>
      </c>
    </row>
    <row r="498" s="13" customFormat="1">
      <c r="B498" s="262"/>
      <c r="C498" s="263"/>
      <c r="D498" s="229" t="s">
        <v>161</v>
      </c>
      <c r="E498" s="264" t="s">
        <v>21</v>
      </c>
      <c r="F498" s="265" t="s">
        <v>624</v>
      </c>
      <c r="G498" s="263"/>
      <c r="H498" s="264" t="s">
        <v>21</v>
      </c>
      <c r="I498" s="266"/>
      <c r="J498" s="263"/>
      <c r="K498" s="263"/>
      <c r="L498" s="267"/>
      <c r="M498" s="268"/>
      <c r="N498" s="269"/>
      <c r="O498" s="269"/>
      <c r="P498" s="269"/>
      <c r="Q498" s="269"/>
      <c r="R498" s="269"/>
      <c r="S498" s="269"/>
      <c r="T498" s="270"/>
      <c r="AT498" s="271" t="s">
        <v>161</v>
      </c>
      <c r="AU498" s="271" t="s">
        <v>85</v>
      </c>
      <c r="AV498" s="13" t="s">
        <v>75</v>
      </c>
      <c r="AW498" s="13" t="s">
        <v>33</v>
      </c>
      <c r="AX498" s="13" t="s">
        <v>70</v>
      </c>
      <c r="AY498" s="271" t="s">
        <v>153</v>
      </c>
    </row>
    <row r="499" s="13" customFormat="1">
      <c r="B499" s="262"/>
      <c r="C499" s="263"/>
      <c r="D499" s="229" t="s">
        <v>161</v>
      </c>
      <c r="E499" s="264" t="s">
        <v>21</v>
      </c>
      <c r="F499" s="265" t="s">
        <v>861</v>
      </c>
      <c r="G499" s="263"/>
      <c r="H499" s="264" t="s">
        <v>21</v>
      </c>
      <c r="I499" s="266"/>
      <c r="J499" s="263"/>
      <c r="K499" s="263"/>
      <c r="L499" s="267"/>
      <c r="M499" s="268"/>
      <c r="N499" s="269"/>
      <c r="O499" s="269"/>
      <c r="P499" s="269"/>
      <c r="Q499" s="269"/>
      <c r="R499" s="269"/>
      <c r="S499" s="269"/>
      <c r="T499" s="270"/>
      <c r="AT499" s="271" t="s">
        <v>161</v>
      </c>
      <c r="AU499" s="271" t="s">
        <v>85</v>
      </c>
      <c r="AV499" s="13" t="s">
        <v>75</v>
      </c>
      <c r="AW499" s="13" t="s">
        <v>33</v>
      </c>
      <c r="AX499" s="13" t="s">
        <v>70</v>
      </c>
      <c r="AY499" s="271" t="s">
        <v>153</v>
      </c>
    </row>
    <row r="500" s="11" customFormat="1">
      <c r="B500" s="227"/>
      <c r="C500" s="228"/>
      <c r="D500" s="229" t="s">
        <v>161</v>
      </c>
      <c r="E500" s="230" t="s">
        <v>21</v>
      </c>
      <c r="F500" s="231" t="s">
        <v>862</v>
      </c>
      <c r="G500" s="228"/>
      <c r="H500" s="232">
        <v>12.800000000000001</v>
      </c>
      <c r="I500" s="233"/>
      <c r="J500" s="228"/>
      <c r="K500" s="228"/>
      <c r="L500" s="234"/>
      <c r="M500" s="235"/>
      <c r="N500" s="236"/>
      <c r="O500" s="236"/>
      <c r="P500" s="236"/>
      <c r="Q500" s="236"/>
      <c r="R500" s="236"/>
      <c r="S500" s="236"/>
      <c r="T500" s="237"/>
      <c r="AT500" s="238" t="s">
        <v>161</v>
      </c>
      <c r="AU500" s="238" t="s">
        <v>85</v>
      </c>
      <c r="AV500" s="11" t="s">
        <v>85</v>
      </c>
      <c r="AW500" s="11" t="s">
        <v>33</v>
      </c>
      <c r="AX500" s="11" t="s">
        <v>70</v>
      </c>
      <c r="AY500" s="238" t="s">
        <v>153</v>
      </c>
    </row>
    <row r="501" s="11" customFormat="1">
      <c r="B501" s="227"/>
      <c r="C501" s="228"/>
      <c r="D501" s="229" t="s">
        <v>161</v>
      </c>
      <c r="E501" s="230" t="s">
        <v>21</v>
      </c>
      <c r="F501" s="231" t="s">
        <v>863</v>
      </c>
      <c r="G501" s="228"/>
      <c r="H501" s="232">
        <v>12.800000000000001</v>
      </c>
      <c r="I501" s="233"/>
      <c r="J501" s="228"/>
      <c r="K501" s="228"/>
      <c r="L501" s="234"/>
      <c r="M501" s="235"/>
      <c r="N501" s="236"/>
      <c r="O501" s="236"/>
      <c r="P501" s="236"/>
      <c r="Q501" s="236"/>
      <c r="R501" s="236"/>
      <c r="S501" s="236"/>
      <c r="T501" s="237"/>
      <c r="AT501" s="238" t="s">
        <v>161</v>
      </c>
      <c r="AU501" s="238" t="s">
        <v>85</v>
      </c>
      <c r="AV501" s="11" t="s">
        <v>85</v>
      </c>
      <c r="AW501" s="11" t="s">
        <v>33</v>
      </c>
      <c r="AX501" s="11" t="s">
        <v>70</v>
      </c>
      <c r="AY501" s="238" t="s">
        <v>153</v>
      </c>
    </row>
    <row r="502" s="14" customFormat="1">
      <c r="B502" s="272"/>
      <c r="C502" s="273"/>
      <c r="D502" s="229" t="s">
        <v>161</v>
      </c>
      <c r="E502" s="274" t="s">
        <v>21</v>
      </c>
      <c r="F502" s="275" t="s">
        <v>227</v>
      </c>
      <c r="G502" s="273"/>
      <c r="H502" s="276">
        <v>25.600000000000001</v>
      </c>
      <c r="I502" s="277"/>
      <c r="J502" s="273"/>
      <c r="K502" s="273"/>
      <c r="L502" s="278"/>
      <c r="M502" s="279"/>
      <c r="N502" s="280"/>
      <c r="O502" s="280"/>
      <c r="P502" s="280"/>
      <c r="Q502" s="280"/>
      <c r="R502" s="280"/>
      <c r="S502" s="280"/>
      <c r="T502" s="281"/>
      <c r="AT502" s="282" t="s">
        <v>161</v>
      </c>
      <c r="AU502" s="282" t="s">
        <v>85</v>
      </c>
      <c r="AV502" s="14" t="s">
        <v>159</v>
      </c>
      <c r="AW502" s="14" t="s">
        <v>33</v>
      </c>
      <c r="AX502" s="14" t="s">
        <v>75</v>
      </c>
      <c r="AY502" s="282" t="s">
        <v>153</v>
      </c>
    </row>
    <row r="503" s="1" customFormat="1" ht="16.5" customHeight="1">
      <c r="B503" s="46"/>
      <c r="C503" s="215" t="s">
        <v>864</v>
      </c>
      <c r="D503" s="215" t="s">
        <v>155</v>
      </c>
      <c r="E503" s="216" t="s">
        <v>865</v>
      </c>
      <c r="F503" s="217" t="s">
        <v>866</v>
      </c>
      <c r="G503" s="218" t="s">
        <v>92</v>
      </c>
      <c r="H503" s="219">
        <v>25.600000000000001</v>
      </c>
      <c r="I503" s="220"/>
      <c r="J503" s="221">
        <f>ROUND(I503*H503,2)</f>
        <v>0</v>
      </c>
      <c r="K503" s="217" t="s">
        <v>158</v>
      </c>
      <c r="L503" s="72"/>
      <c r="M503" s="222" t="s">
        <v>21</v>
      </c>
      <c r="N503" s="223" t="s">
        <v>41</v>
      </c>
      <c r="O503" s="47"/>
      <c r="P503" s="224">
        <f>O503*H503</f>
        <v>0</v>
      </c>
      <c r="Q503" s="224">
        <v>0.00016000000000000001</v>
      </c>
      <c r="R503" s="224">
        <f>Q503*H503</f>
        <v>0.0040960000000000007</v>
      </c>
      <c r="S503" s="224">
        <v>0</v>
      </c>
      <c r="T503" s="225">
        <f>S503*H503</f>
        <v>0</v>
      </c>
      <c r="AR503" s="24" t="s">
        <v>239</v>
      </c>
      <c r="AT503" s="24" t="s">
        <v>155</v>
      </c>
      <c r="AU503" s="24" t="s">
        <v>85</v>
      </c>
      <c r="AY503" s="24" t="s">
        <v>153</v>
      </c>
      <c r="BE503" s="226">
        <f>IF(N503="základní",J503,0)</f>
        <v>0</v>
      </c>
      <c r="BF503" s="226">
        <f>IF(N503="snížená",J503,0)</f>
        <v>0</v>
      </c>
      <c r="BG503" s="226">
        <f>IF(N503="zákl. přenesená",J503,0)</f>
        <v>0</v>
      </c>
      <c r="BH503" s="226">
        <f>IF(N503="sníž. přenesená",J503,0)</f>
        <v>0</v>
      </c>
      <c r="BI503" s="226">
        <f>IF(N503="nulová",J503,0)</f>
        <v>0</v>
      </c>
      <c r="BJ503" s="24" t="s">
        <v>75</v>
      </c>
      <c r="BK503" s="226">
        <f>ROUND(I503*H503,2)</f>
        <v>0</v>
      </c>
      <c r="BL503" s="24" t="s">
        <v>239</v>
      </c>
      <c r="BM503" s="24" t="s">
        <v>867</v>
      </c>
    </row>
    <row r="504" s="1" customFormat="1" ht="16.5" customHeight="1">
      <c r="B504" s="46"/>
      <c r="C504" s="215" t="s">
        <v>868</v>
      </c>
      <c r="D504" s="215" t="s">
        <v>155</v>
      </c>
      <c r="E504" s="216" t="s">
        <v>869</v>
      </c>
      <c r="F504" s="217" t="s">
        <v>870</v>
      </c>
      <c r="G504" s="218" t="s">
        <v>92</v>
      </c>
      <c r="H504" s="219">
        <v>25.600000000000001</v>
      </c>
      <c r="I504" s="220"/>
      <c r="J504" s="221">
        <f>ROUND(I504*H504,2)</f>
        <v>0</v>
      </c>
      <c r="K504" s="217" t="s">
        <v>158</v>
      </c>
      <c r="L504" s="72"/>
      <c r="M504" s="222" t="s">
        <v>21</v>
      </c>
      <c r="N504" s="223" t="s">
        <v>41</v>
      </c>
      <c r="O504" s="47"/>
      <c r="P504" s="224">
        <f>O504*H504</f>
        <v>0</v>
      </c>
      <c r="Q504" s="224">
        <v>0.00020000000000000001</v>
      </c>
      <c r="R504" s="224">
        <f>Q504*H504</f>
        <v>0.0051200000000000004</v>
      </c>
      <c r="S504" s="224">
        <v>0</v>
      </c>
      <c r="T504" s="225">
        <f>S504*H504</f>
        <v>0</v>
      </c>
      <c r="AR504" s="24" t="s">
        <v>239</v>
      </c>
      <c r="AT504" s="24" t="s">
        <v>155</v>
      </c>
      <c r="AU504" s="24" t="s">
        <v>85</v>
      </c>
      <c r="AY504" s="24" t="s">
        <v>153</v>
      </c>
      <c r="BE504" s="226">
        <f>IF(N504="základní",J504,0)</f>
        <v>0</v>
      </c>
      <c r="BF504" s="226">
        <f>IF(N504="snížená",J504,0)</f>
        <v>0</v>
      </c>
      <c r="BG504" s="226">
        <f>IF(N504="zákl. přenesená",J504,0)</f>
        <v>0</v>
      </c>
      <c r="BH504" s="226">
        <f>IF(N504="sníž. přenesená",J504,0)</f>
        <v>0</v>
      </c>
      <c r="BI504" s="226">
        <f>IF(N504="nulová",J504,0)</f>
        <v>0</v>
      </c>
      <c r="BJ504" s="24" t="s">
        <v>75</v>
      </c>
      <c r="BK504" s="226">
        <f>ROUND(I504*H504,2)</f>
        <v>0</v>
      </c>
      <c r="BL504" s="24" t="s">
        <v>239</v>
      </c>
      <c r="BM504" s="24" t="s">
        <v>871</v>
      </c>
    </row>
    <row r="505" s="1" customFormat="1" ht="25.5" customHeight="1">
      <c r="B505" s="46"/>
      <c r="C505" s="215" t="s">
        <v>872</v>
      </c>
      <c r="D505" s="215" t="s">
        <v>155</v>
      </c>
      <c r="E505" s="216" t="s">
        <v>873</v>
      </c>
      <c r="F505" s="217" t="s">
        <v>874</v>
      </c>
      <c r="G505" s="218" t="s">
        <v>292</v>
      </c>
      <c r="H505" s="219">
        <v>34</v>
      </c>
      <c r="I505" s="220"/>
      <c r="J505" s="221">
        <f>ROUND(I505*H505,2)</f>
        <v>0</v>
      </c>
      <c r="K505" s="217" t="s">
        <v>158</v>
      </c>
      <c r="L505" s="72"/>
      <c r="M505" s="222" t="s">
        <v>21</v>
      </c>
      <c r="N505" s="223" t="s">
        <v>41</v>
      </c>
      <c r="O505" s="47"/>
      <c r="P505" s="224">
        <f>O505*H505</f>
        <v>0</v>
      </c>
      <c r="Q505" s="224">
        <v>1.0000000000000001E-05</v>
      </c>
      <c r="R505" s="224">
        <f>Q505*H505</f>
        <v>0.00034000000000000002</v>
      </c>
      <c r="S505" s="224">
        <v>0</v>
      </c>
      <c r="T505" s="225">
        <f>S505*H505</f>
        <v>0</v>
      </c>
      <c r="AR505" s="24" t="s">
        <v>239</v>
      </c>
      <c r="AT505" s="24" t="s">
        <v>155</v>
      </c>
      <c r="AU505" s="24" t="s">
        <v>85</v>
      </c>
      <c r="AY505" s="24" t="s">
        <v>153</v>
      </c>
      <c r="BE505" s="226">
        <f>IF(N505="základní",J505,0)</f>
        <v>0</v>
      </c>
      <c r="BF505" s="226">
        <f>IF(N505="snížená",J505,0)</f>
        <v>0</v>
      </c>
      <c r="BG505" s="226">
        <f>IF(N505="zákl. přenesená",J505,0)</f>
        <v>0</v>
      </c>
      <c r="BH505" s="226">
        <f>IF(N505="sníž. přenesená",J505,0)</f>
        <v>0</v>
      </c>
      <c r="BI505" s="226">
        <f>IF(N505="nulová",J505,0)</f>
        <v>0</v>
      </c>
      <c r="BJ505" s="24" t="s">
        <v>75</v>
      </c>
      <c r="BK505" s="226">
        <f>ROUND(I505*H505,2)</f>
        <v>0</v>
      </c>
      <c r="BL505" s="24" t="s">
        <v>239</v>
      </c>
      <c r="BM505" s="24" t="s">
        <v>875</v>
      </c>
    </row>
    <row r="506" s="13" customFormat="1">
      <c r="B506" s="262"/>
      <c r="C506" s="263"/>
      <c r="D506" s="229" t="s">
        <v>161</v>
      </c>
      <c r="E506" s="264" t="s">
        <v>21</v>
      </c>
      <c r="F506" s="265" t="s">
        <v>861</v>
      </c>
      <c r="G506" s="263"/>
      <c r="H506" s="264" t="s">
        <v>21</v>
      </c>
      <c r="I506" s="266"/>
      <c r="J506" s="263"/>
      <c r="K506" s="263"/>
      <c r="L506" s="267"/>
      <c r="M506" s="268"/>
      <c r="N506" s="269"/>
      <c r="O506" s="269"/>
      <c r="P506" s="269"/>
      <c r="Q506" s="269"/>
      <c r="R506" s="269"/>
      <c r="S506" s="269"/>
      <c r="T506" s="270"/>
      <c r="AT506" s="271" t="s">
        <v>161</v>
      </c>
      <c r="AU506" s="271" t="s">
        <v>85</v>
      </c>
      <c r="AV506" s="13" t="s">
        <v>75</v>
      </c>
      <c r="AW506" s="13" t="s">
        <v>33</v>
      </c>
      <c r="AX506" s="13" t="s">
        <v>70</v>
      </c>
      <c r="AY506" s="271" t="s">
        <v>153</v>
      </c>
    </row>
    <row r="507" s="11" customFormat="1">
      <c r="B507" s="227"/>
      <c r="C507" s="228"/>
      <c r="D507" s="229" t="s">
        <v>161</v>
      </c>
      <c r="E507" s="230" t="s">
        <v>21</v>
      </c>
      <c r="F507" s="231" t="s">
        <v>876</v>
      </c>
      <c r="G507" s="228"/>
      <c r="H507" s="232">
        <v>24</v>
      </c>
      <c r="I507" s="233"/>
      <c r="J507" s="228"/>
      <c r="K507" s="228"/>
      <c r="L507" s="234"/>
      <c r="M507" s="235"/>
      <c r="N507" s="236"/>
      <c r="O507" s="236"/>
      <c r="P507" s="236"/>
      <c r="Q507" s="236"/>
      <c r="R507" s="236"/>
      <c r="S507" s="236"/>
      <c r="T507" s="237"/>
      <c r="AT507" s="238" t="s">
        <v>161</v>
      </c>
      <c r="AU507" s="238" t="s">
        <v>85</v>
      </c>
      <c r="AV507" s="11" t="s">
        <v>85</v>
      </c>
      <c r="AW507" s="11" t="s">
        <v>33</v>
      </c>
      <c r="AX507" s="11" t="s">
        <v>70</v>
      </c>
      <c r="AY507" s="238" t="s">
        <v>153</v>
      </c>
    </row>
    <row r="508" s="11" customFormat="1">
      <c r="B508" s="227"/>
      <c r="C508" s="228"/>
      <c r="D508" s="229" t="s">
        <v>161</v>
      </c>
      <c r="E508" s="230" t="s">
        <v>21</v>
      </c>
      <c r="F508" s="231" t="s">
        <v>877</v>
      </c>
      <c r="G508" s="228"/>
      <c r="H508" s="232">
        <v>10</v>
      </c>
      <c r="I508" s="233"/>
      <c r="J508" s="228"/>
      <c r="K508" s="228"/>
      <c r="L508" s="234"/>
      <c r="M508" s="235"/>
      <c r="N508" s="236"/>
      <c r="O508" s="236"/>
      <c r="P508" s="236"/>
      <c r="Q508" s="236"/>
      <c r="R508" s="236"/>
      <c r="S508" s="236"/>
      <c r="T508" s="237"/>
      <c r="AT508" s="238" t="s">
        <v>161</v>
      </c>
      <c r="AU508" s="238" t="s">
        <v>85</v>
      </c>
      <c r="AV508" s="11" t="s">
        <v>85</v>
      </c>
      <c r="AW508" s="11" t="s">
        <v>33</v>
      </c>
      <c r="AX508" s="11" t="s">
        <v>70</v>
      </c>
      <c r="AY508" s="238" t="s">
        <v>153</v>
      </c>
    </row>
    <row r="509" s="14" customFormat="1">
      <c r="B509" s="272"/>
      <c r="C509" s="273"/>
      <c r="D509" s="229" t="s">
        <v>161</v>
      </c>
      <c r="E509" s="274" t="s">
        <v>21</v>
      </c>
      <c r="F509" s="275" t="s">
        <v>227</v>
      </c>
      <c r="G509" s="273"/>
      <c r="H509" s="276">
        <v>34</v>
      </c>
      <c r="I509" s="277"/>
      <c r="J509" s="273"/>
      <c r="K509" s="273"/>
      <c r="L509" s="278"/>
      <c r="M509" s="279"/>
      <c r="N509" s="280"/>
      <c r="O509" s="280"/>
      <c r="P509" s="280"/>
      <c r="Q509" s="280"/>
      <c r="R509" s="280"/>
      <c r="S509" s="280"/>
      <c r="T509" s="281"/>
      <c r="AT509" s="282" t="s">
        <v>161</v>
      </c>
      <c r="AU509" s="282" t="s">
        <v>85</v>
      </c>
      <c r="AV509" s="14" t="s">
        <v>159</v>
      </c>
      <c r="AW509" s="14" t="s">
        <v>33</v>
      </c>
      <c r="AX509" s="14" t="s">
        <v>75</v>
      </c>
      <c r="AY509" s="282" t="s">
        <v>153</v>
      </c>
    </row>
    <row r="510" s="1" customFormat="1" ht="25.5" customHeight="1">
      <c r="B510" s="46"/>
      <c r="C510" s="215" t="s">
        <v>878</v>
      </c>
      <c r="D510" s="215" t="s">
        <v>155</v>
      </c>
      <c r="E510" s="216" t="s">
        <v>879</v>
      </c>
      <c r="F510" s="217" t="s">
        <v>880</v>
      </c>
      <c r="G510" s="218" t="s">
        <v>292</v>
      </c>
      <c r="H510" s="219">
        <v>34</v>
      </c>
      <c r="I510" s="220"/>
      <c r="J510" s="221">
        <f>ROUND(I510*H510,2)</f>
        <v>0</v>
      </c>
      <c r="K510" s="217" t="s">
        <v>158</v>
      </c>
      <c r="L510" s="72"/>
      <c r="M510" s="222" t="s">
        <v>21</v>
      </c>
      <c r="N510" s="223" t="s">
        <v>41</v>
      </c>
      <c r="O510" s="47"/>
      <c r="P510" s="224">
        <f>O510*H510</f>
        <v>0</v>
      </c>
      <c r="Q510" s="224">
        <v>2.0000000000000002E-05</v>
      </c>
      <c r="R510" s="224">
        <f>Q510*H510</f>
        <v>0.00068000000000000005</v>
      </c>
      <c r="S510" s="224">
        <v>0</v>
      </c>
      <c r="T510" s="225">
        <f>S510*H510</f>
        <v>0</v>
      </c>
      <c r="AR510" s="24" t="s">
        <v>239</v>
      </c>
      <c r="AT510" s="24" t="s">
        <v>155</v>
      </c>
      <c r="AU510" s="24" t="s">
        <v>85</v>
      </c>
      <c r="AY510" s="24" t="s">
        <v>153</v>
      </c>
      <c r="BE510" s="226">
        <f>IF(N510="základní",J510,0)</f>
        <v>0</v>
      </c>
      <c r="BF510" s="226">
        <f>IF(N510="snížená",J510,0)</f>
        <v>0</v>
      </c>
      <c r="BG510" s="226">
        <f>IF(N510="zákl. přenesená",J510,0)</f>
        <v>0</v>
      </c>
      <c r="BH510" s="226">
        <f>IF(N510="sníž. přenesená",J510,0)</f>
        <v>0</v>
      </c>
      <c r="BI510" s="226">
        <f>IF(N510="nulová",J510,0)</f>
        <v>0</v>
      </c>
      <c r="BJ510" s="24" t="s">
        <v>75</v>
      </c>
      <c r="BK510" s="226">
        <f>ROUND(I510*H510,2)</f>
        <v>0</v>
      </c>
      <c r="BL510" s="24" t="s">
        <v>239</v>
      </c>
      <c r="BM510" s="24" t="s">
        <v>881</v>
      </c>
    </row>
    <row r="511" s="1" customFormat="1" ht="25.5" customHeight="1">
      <c r="B511" s="46"/>
      <c r="C511" s="215" t="s">
        <v>882</v>
      </c>
      <c r="D511" s="215" t="s">
        <v>155</v>
      </c>
      <c r="E511" s="216" t="s">
        <v>883</v>
      </c>
      <c r="F511" s="217" t="s">
        <v>884</v>
      </c>
      <c r="G511" s="218" t="s">
        <v>292</v>
      </c>
      <c r="H511" s="219">
        <v>34</v>
      </c>
      <c r="I511" s="220"/>
      <c r="J511" s="221">
        <f>ROUND(I511*H511,2)</f>
        <v>0</v>
      </c>
      <c r="K511" s="217" t="s">
        <v>158</v>
      </c>
      <c r="L511" s="72"/>
      <c r="M511" s="222" t="s">
        <v>21</v>
      </c>
      <c r="N511" s="223" t="s">
        <v>41</v>
      </c>
      <c r="O511" s="47"/>
      <c r="P511" s="224">
        <f>O511*H511</f>
        <v>0</v>
      </c>
      <c r="Q511" s="224">
        <v>2.0000000000000002E-05</v>
      </c>
      <c r="R511" s="224">
        <f>Q511*H511</f>
        <v>0.00068000000000000005</v>
      </c>
      <c r="S511" s="224">
        <v>0</v>
      </c>
      <c r="T511" s="225">
        <f>S511*H511</f>
        <v>0</v>
      </c>
      <c r="AR511" s="24" t="s">
        <v>239</v>
      </c>
      <c r="AT511" s="24" t="s">
        <v>155</v>
      </c>
      <c r="AU511" s="24" t="s">
        <v>85</v>
      </c>
      <c r="AY511" s="24" t="s">
        <v>153</v>
      </c>
      <c r="BE511" s="226">
        <f>IF(N511="základní",J511,0)</f>
        <v>0</v>
      </c>
      <c r="BF511" s="226">
        <f>IF(N511="snížená",J511,0)</f>
        <v>0</v>
      </c>
      <c r="BG511" s="226">
        <f>IF(N511="zákl. přenesená",J511,0)</f>
        <v>0</v>
      </c>
      <c r="BH511" s="226">
        <f>IF(N511="sníž. přenesená",J511,0)</f>
        <v>0</v>
      </c>
      <c r="BI511" s="226">
        <f>IF(N511="nulová",J511,0)</f>
        <v>0</v>
      </c>
      <c r="BJ511" s="24" t="s">
        <v>75</v>
      </c>
      <c r="BK511" s="226">
        <f>ROUND(I511*H511,2)</f>
        <v>0</v>
      </c>
      <c r="BL511" s="24" t="s">
        <v>239</v>
      </c>
      <c r="BM511" s="24" t="s">
        <v>885</v>
      </c>
    </row>
    <row r="512" s="1" customFormat="1" ht="25.5" customHeight="1">
      <c r="B512" s="46"/>
      <c r="C512" s="215" t="s">
        <v>886</v>
      </c>
      <c r="D512" s="215" t="s">
        <v>155</v>
      </c>
      <c r="E512" s="216" t="s">
        <v>887</v>
      </c>
      <c r="F512" s="217" t="s">
        <v>888</v>
      </c>
      <c r="G512" s="218" t="s">
        <v>292</v>
      </c>
      <c r="H512" s="219">
        <v>80</v>
      </c>
      <c r="I512" s="220"/>
      <c r="J512" s="221">
        <f>ROUND(I512*H512,2)</f>
        <v>0</v>
      </c>
      <c r="K512" s="217" t="s">
        <v>158</v>
      </c>
      <c r="L512" s="72"/>
      <c r="M512" s="222" t="s">
        <v>21</v>
      </c>
      <c r="N512" s="223" t="s">
        <v>41</v>
      </c>
      <c r="O512" s="47"/>
      <c r="P512" s="224">
        <f>O512*H512</f>
        <v>0</v>
      </c>
      <c r="Q512" s="224">
        <v>0</v>
      </c>
      <c r="R512" s="224">
        <f>Q512*H512</f>
        <v>0</v>
      </c>
      <c r="S512" s="224">
        <v>0</v>
      </c>
      <c r="T512" s="225">
        <f>S512*H512</f>
        <v>0</v>
      </c>
      <c r="AR512" s="24" t="s">
        <v>239</v>
      </c>
      <c r="AT512" s="24" t="s">
        <v>155</v>
      </c>
      <c r="AU512" s="24" t="s">
        <v>85</v>
      </c>
      <c r="AY512" s="24" t="s">
        <v>153</v>
      </c>
      <c r="BE512" s="226">
        <f>IF(N512="základní",J512,0)</f>
        <v>0</v>
      </c>
      <c r="BF512" s="226">
        <f>IF(N512="snížená",J512,0)</f>
        <v>0</v>
      </c>
      <c r="BG512" s="226">
        <f>IF(N512="zákl. přenesená",J512,0)</f>
        <v>0</v>
      </c>
      <c r="BH512" s="226">
        <f>IF(N512="sníž. přenesená",J512,0)</f>
        <v>0</v>
      </c>
      <c r="BI512" s="226">
        <f>IF(N512="nulová",J512,0)</f>
        <v>0</v>
      </c>
      <c r="BJ512" s="24" t="s">
        <v>75</v>
      </c>
      <c r="BK512" s="226">
        <f>ROUND(I512*H512,2)</f>
        <v>0</v>
      </c>
      <c r="BL512" s="24" t="s">
        <v>239</v>
      </c>
      <c r="BM512" s="24" t="s">
        <v>889</v>
      </c>
    </row>
    <row r="513" s="11" customFormat="1">
      <c r="B513" s="227"/>
      <c r="C513" s="228"/>
      <c r="D513" s="229" t="s">
        <v>161</v>
      </c>
      <c r="E513" s="230" t="s">
        <v>21</v>
      </c>
      <c r="F513" s="231" t="s">
        <v>890</v>
      </c>
      <c r="G513" s="228"/>
      <c r="H513" s="232">
        <v>40</v>
      </c>
      <c r="I513" s="233"/>
      <c r="J513" s="228"/>
      <c r="K513" s="228"/>
      <c r="L513" s="234"/>
      <c r="M513" s="235"/>
      <c r="N513" s="236"/>
      <c r="O513" s="236"/>
      <c r="P513" s="236"/>
      <c r="Q513" s="236"/>
      <c r="R513" s="236"/>
      <c r="S513" s="236"/>
      <c r="T513" s="237"/>
      <c r="AT513" s="238" t="s">
        <v>161</v>
      </c>
      <c r="AU513" s="238" t="s">
        <v>85</v>
      </c>
      <c r="AV513" s="11" t="s">
        <v>85</v>
      </c>
      <c r="AW513" s="11" t="s">
        <v>33</v>
      </c>
      <c r="AX513" s="11" t="s">
        <v>70</v>
      </c>
      <c r="AY513" s="238" t="s">
        <v>153</v>
      </c>
    </row>
    <row r="514" s="11" customFormat="1">
      <c r="B514" s="227"/>
      <c r="C514" s="228"/>
      <c r="D514" s="229" t="s">
        <v>161</v>
      </c>
      <c r="E514" s="230" t="s">
        <v>21</v>
      </c>
      <c r="F514" s="231" t="s">
        <v>891</v>
      </c>
      <c r="G514" s="228"/>
      <c r="H514" s="232">
        <v>40</v>
      </c>
      <c r="I514" s="233"/>
      <c r="J514" s="228"/>
      <c r="K514" s="228"/>
      <c r="L514" s="234"/>
      <c r="M514" s="235"/>
      <c r="N514" s="236"/>
      <c r="O514" s="236"/>
      <c r="P514" s="236"/>
      <c r="Q514" s="236"/>
      <c r="R514" s="236"/>
      <c r="S514" s="236"/>
      <c r="T514" s="237"/>
      <c r="AT514" s="238" t="s">
        <v>161</v>
      </c>
      <c r="AU514" s="238" t="s">
        <v>85</v>
      </c>
      <c r="AV514" s="11" t="s">
        <v>85</v>
      </c>
      <c r="AW514" s="11" t="s">
        <v>33</v>
      </c>
      <c r="AX514" s="11" t="s">
        <v>70</v>
      </c>
      <c r="AY514" s="238" t="s">
        <v>153</v>
      </c>
    </row>
    <row r="515" s="14" customFormat="1">
      <c r="B515" s="272"/>
      <c r="C515" s="273"/>
      <c r="D515" s="229" t="s">
        <v>161</v>
      </c>
      <c r="E515" s="274" t="s">
        <v>21</v>
      </c>
      <c r="F515" s="275" t="s">
        <v>227</v>
      </c>
      <c r="G515" s="273"/>
      <c r="H515" s="276">
        <v>80</v>
      </c>
      <c r="I515" s="277"/>
      <c r="J515" s="273"/>
      <c r="K515" s="273"/>
      <c r="L515" s="278"/>
      <c r="M515" s="279"/>
      <c r="N515" s="280"/>
      <c r="O515" s="280"/>
      <c r="P515" s="280"/>
      <c r="Q515" s="280"/>
      <c r="R515" s="280"/>
      <c r="S515" s="280"/>
      <c r="T515" s="281"/>
      <c r="AT515" s="282" t="s">
        <v>161</v>
      </c>
      <c r="AU515" s="282" t="s">
        <v>85</v>
      </c>
      <c r="AV515" s="14" t="s">
        <v>159</v>
      </c>
      <c r="AW515" s="14" t="s">
        <v>33</v>
      </c>
      <c r="AX515" s="14" t="s">
        <v>75</v>
      </c>
      <c r="AY515" s="282" t="s">
        <v>153</v>
      </c>
    </row>
    <row r="516" s="1" customFormat="1" ht="16.5" customHeight="1">
      <c r="B516" s="46"/>
      <c r="C516" s="250" t="s">
        <v>892</v>
      </c>
      <c r="D516" s="250" t="s">
        <v>173</v>
      </c>
      <c r="E516" s="251" t="s">
        <v>893</v>
      </c>
      <c r="F516" s="252" t="s">
        <v>894</v>
      </c>
      <c r="G516" s="253" t="s">
        <v>292</v>
      </c>
      <c r="H516" s="254">
        <v>84</v>
      </c>
      <c r="I516" s="255"/>
      <c r="J516" s="256">
        <f>ROUND(I516*H516,2)</f>
        <v>0</v>
      </c>
      <c r="K516" s="252" t="s">
        <v>158</v>
      </c>
      <c r="L516" s="257"/>
      <c r="M516" s="258" t="s">
        <v>21</v>
      </c>
      <c r="N516" s="259" t="s">
        <v>41</v>
      </c>
      <c r="O516" s="47"/>
      <c r="P516" s="224">
        <f>O516*H516</f>
        <v>0</v>
      </c>
      <c r="Q516" s="224">
        <v>0</v>
      </c>
      <c r="R516" s="224">
        <f>Q516*H516</f>
        <v>0</v>
      </c>
      <c r="S516" s="224">
        <v>0</v>
      </c>
      <c r="T516" s="225">
        <f>S516*H516</f>
        <v>0</v>
      </c>
      <c r="AR516" s="24" t="s">
        <v>332</v>
      </c>
      <c r="AT516" s="24" t="s">
        <v>173</v>
      </c>
      <c r="AU516" s="24" t="s">
        <v>85</v>
      </c>
      <c r="AY516" s="24" t="s">
        <v>153</v>
      </c>
      <c r="BE516" s="226">
        <f>IF(N516="základní",J516,0)</f>
        <v>0</v>
      </c>
      <c r="BF516" s="226">
        <f>IF(N516="snížená",J516,0)</f>
        <v>0</v>
      </c>
      <c r="BG516" s="226">
        <f>IF(N516="zákl. přenesená",J516,0)</f>
        <v>0</v>
      </c>
      <c r="BH516" s="226">
        <f>IF(N516="sníž. přenesená",J516,0)</f>
        <v>0</v>
      </c>
      <c r="BI516" s="226">
        <f>IF(N516="nulová",J516,0)</f>
        <v>0</v>
      </c>
      <c r="BJ516" s="24" t="s">
        <v>75</v>
      </c>
      <c r="BK516" s="226">
        <f>ROUND(I516*H516,2)</f>
        <v>0</v>
      </c>
      <c r="BL516" s="24" t="s">
        <v>239</v>
      </c>
      <c r="BM516" s="24" t="s">
        <v>895</v>
      </c>
    </row>
    <row r="517" s="11" customFormat="1">
      <c r="B517" s="227"/>
      <c r="C517" s="228"/>
      <c r="D517" s="229" t="s">
        <v>161</v>
      </c>
      <c r="E517" s="228"/>
      <c r="F517" s="231" t="s">
        <v>896</v>
      </c>
      <c r="G517" s="228"/>
      <c r="H517" s="232">
        <v>84</v>
      </c>
      <c r="I517" s="233"/>
      <c r="J517" s="228"/>
      <c r="K517" s="228"/>
      <c r="L517" s="234"/>
      <c r="M517" s="235"/>
      <c r="N517" s="236"/>
      <c r="O517" s="236"/>
      <c r="P517" s="236"/>
      <c r="Q517" s="236"/>
      <c r="R517" s="236"/>
      <c r="S517" s="236"/>
      <c r="T517" s="237"/>
      <c r="AT517" s="238" t="s">
        <v>161</v>
      </c>
      <c r="AU517" s="238" t="s">
        <v>85</v>
      </c>
      <c r="AV517" s="11" t="s">
        <v>85</v>
      </c>
      <c r="AW517" s="11" t="s">
        <v>6</v>
      </c>
      <c r="AX517" s="11" t="s">
        <v>75</v>
      </c>
      <c r="AY517" s="238" t="s">
        <v>153</v>
      </c>
    </row>
    <row r="518" s="1" customFormat="1" ht="16.5" customHeight="1">
      <c r="B518" s="46"/>
      <c r="C518" s="215" t="s">
        <v>897</v>
      </c>
      <c r="D518" s="215" t="s">
        <v>155</v>
      </c>
      <c r="E518" s="216" t="s">
        <v>898</v>
      </c>
      <c r="F518" s="217" t="s">
        <v>899</v>
      </c>
      <c r="G518" s="218" t="s">
        <v>92</v>
      </c>
      <c r="H518" s="219">
        <v>11.199999999999999</v>
      </c>
      <c r="I518" s="220"/>
      <c r="J518" s="221">
        <f>ROUND(I518*H518,2)</f>
        <v>0</v>
      </c>
      <c r="K518" s="217" t="s">
        <v>158</v>
      </c>
      <c r="L518" s="72"/>
      <c r="M518" s="222" t="s">
        <v>21</v>
      </c>
      <c r="N518" s="223" t="s">
        <v>41</v>
      </c>
      <c r="O518" s="47"/>
      <c r="P518" s="224">
        <f>O518*H518</f>
        <v>0</v>
      </c>
      <c r="Q518" s="224">
        <v>6.0000000000000002E-05</v>
      </c>
      <c r="R518" s="224">
        <f>Q518*H518</f>
        <v>0.00067199999999999996</v>
      </c>
      <c r="S518" s="224">
        <v>0</v>
      </c>
      <c r="T518" s="225">
        <f>S518*H518</f>
        <v>0</v>
      </c>
      <c r="AR518" s="24" t="s">
        <v>239</v>
      </c>
      <c r="AT518" s="24" t="s">
        <v>155</v>
      </c>
      <c r="AU518" s="24" t="s">
        <v>85</v>
      </c>
      <c r="AY518" s="24" t="s">
        <v>153</v>
      </c>
      <c r="BE518" s="226">
        <f>IF(N518="základní",J518,0)</f>
        <v>0</v>
      </c>
      <c r="BF518" s="226">
        <f>IF(N518="snížená",J518,0)</f>
        <v>0</v>
      </c>
      <c r="BG518" s="226">
        <f>IF(N518="zákl. přenesená",J518,0)</f>
        <v>0</v>
      </c>
      <c r="BH518" s="226">
        <f>IF(N518="sníž. přenesená",J518,0)</f>
        <v>0</v>
      </c>
      <c r="BI518" s="226">
        <f>IF(N518="nulová",J518,0)</f>
        <v>0</v>
      </c>
      <c r="BJ518" s="24" t="s">
        <v>75</v>
      </c>
      <c r="BK518" s="226">
        <f>ROUND(I518*H518,2)</f>
        <v>0</v>
      </c>
      <c r="BL518" s="24" t="s">
        <v>239</v>
      </c>
      <c r="BM518" s="24" t="s">
        <v>900</v>
      </c>
    </row>
    <row r="519" s="11" customFormat="1">
      <c r="B519" s="227"/>
      <c r="C519" s="228"/>
      <c r="D519" s="229" t="s">
        <v>161</v>
      </c>
      <c r="E519" s="230" t="s">
        <v>21</v>
      </c>
      <c r="F519" s="231" t="s">
        <v>901</v>
      </c>
      <c r="G519" s="228"/>
      <c r="H519" s="232">
        <v>5.5999999999999996</v>
      </c>
      <c r="I519" s="233"/>
      <c r="J519" s="228"/>
      <c r="K519" s="228"/>
      <c r="L519" s="234"/>
      <c r="M519" s="235"/>
      <c r="N519" s="236"/>
      <c r="O519" s="236"/>
      <c r="P519" s="236"/>
      <c r="Q519" s="236"/>
      <c r="R519" s="236"/>
      <c r="S519" s="236"/>
      <c r="T519" s="237"/>
      <c r="AT519" s="238" t="s">
        <v>161</v>
      </c>
      <c r="AU519" s="238" t="s">
        <v>85</v>
      </c>
      <c r="AV519" s="11" t="s">
        <v>85</v>
      </c>
      <c r="AW519" s="11" t="s">
        <v>33</v>
      </c>
      <c r="AX519" s="11" t="s">
        <v>70</v>
      </c>
      <c r="AY519" s="238" t="s">
        <v>153</v>
      </c>
    </row>
    <row r="520" s="11" customFormat="1">
      <c r="B520" s="227"/>
      <c r="C520" s="228"/>
      <c r="D520" s="229" t="s">
        <v>161</v>
      </c>
      <c r="E520" s="230" t="s">
        <v>21</v>
      </c>
      <c r="F520" s="231" t="s">
        <v>902</v>
      </c>
      <c r="G520" s="228"/>
      <c r="H520" s="232">
        <v>5.5999999999999996</v>
      </c>
      <c r="I520" s="233"/>
      <c r="J520" s="228"/>
      <c r="K520" s="228"/>
      <c r="L520" s="234"/>
      <c r="M520" s="235"/>
      <c r="N520" s="236"/>
      <c r="O520" s="236"/>
      <c r="P520" s="236"/>
      <c r="Q520" s="236"/>
      <c r="R520" s="236"/>
      <c r="S520" s="236"/>
      <c r="T520" s="237"/>
      <c r="AT520" s="238" t="s">
        <v>161</v>
      </c>
      <c r="AU520" s="238" t="s">
        <v>85</v>
      </c>
      <c r="AV520" s="11" t="s">
        <v>85</v>
      </c>
      <c r="AW520" s="11" t="s">
        <v>33</v>
      </c>
      <c r="AX520" s="11" t="s">
        <v>70</v>
      </c>
      <c r="AY520" s="238" t="s">
        <v>153</v>
      </c>
    </row>
    <row r="521" s="14" customFormat="1">
      <c r="B521" s="272"/>
      <c r="C521" s="273"/>
      <c r="D521" s="229" t="s">
        <v>161</v>
      </c>
      <c r="E521" s="274" t="s">
        <v>21</v>
      </c>
      <c r="F521" s="275" t="s">
        <v>227</v>
      </c>
      <c r="G521" s="273"/>
      <c r="H521" s="276">
        <v>11.199999999999999</v>
      </c>
      <c r="I521" s="277"/>
      <c r="J521" s="273"/>
      <c r="K521" s="273"/>
      <c r="L521" s="278"/>
      <c r="M521" s="279"/>
      <c r="N521" s="280"/>
      <c r="O521" s="280"/>
      <c r="P521" s="280"/>
      <c r="Q521" s="280"/>
      <c r="R521" s="280"/>
      <c r="S521" s="280"/>
      <c r="T521" s="281"/>
      <c r="AT521" s="282" t="s">
        <v>161</v>
      </c>
      <c r="AU521" s="282" t="s">
        <v>85</v>
      </c>
      <c r="AV521" s="14" t="s">
        <v>159</v>
      </c>
      <c r="AW521" s="14" t="s">
        <v>33</v>
      </c>
      <c r="AX521" s="14" t="s">
        <v>75</v>
      </c>
      <c r="AY521" s="282" t="s">
        <v>153</v>
      </c>
    </row>
    <row r="522" s="1" customFormat="1" ht="25.5" customHeight="1">
      <c r="B522" s="46"/>
      <c r="C522" s="215" t="s">
        <v>903</v>
      </c>
      <c r="D522" s="215" t="s">
        <v>155</v>
      </c>
      <c r="E522" s="216" t="s">
        <v>904</v>
      </c>
      <c r="F522" s="217" t="s">
        <v>905</v>
      </c>
      <c r="G522" s="218" t="s">
        <v>92</v>
      </c>
      <c r="H522" s="219">
        <v>11.199999999999999</v>
      </c>
      <c r="I522" s="220"/>
      <c r="J522" s="221">
        <f>ROUND(I522*H522,2)</f>
        <v>0</v>
      </c>
      <c r="K522" s="217" t="s">
        <v>158</v>
      </c>
      <c r="L522" s="72"/>
      <c r="M522" s="222" t="s">
        <v>21</v>
      </c>
      <c r="N522" s="223" t="s">
        <v>41</v>
      </c>
      <c r="O522" s="47"/>
      <c r="P522" s="224">
        <f>O522*H522</f>
        <v>0</v>
      </c>
      <c r="Q522" s="224">
        <v>8.0000000000000007E-05</v>
      </c>
      <c r="R522" s="224">
        <f>Q522*H522</f>
        <v>0.00089599999999999999</v>
      </c>
      <c r="S522" s="224">
        <v>0</v>
      </c>
      <c r="T522" s="225">
        <f>S522*H522</f>
        <v>0</v>
      </c>
      <c r="AR522" s="24" t="s">
        <v>239</v>
      </c>
      <c r="AT522" s="24" t="s">
        <v>155</v>
      </c>
      <c r="AU522" s="24" t="s">
        <v>85</v>
      </c>
      <c r="AY522" s="24" t="s">
        <v>153</v>
      </c>
      <c r="BE522" s="226">
        <f>IF(N522="základní",J522,0)</f>
        <v>0</v>
      </c>
      <c r="BF522" s="226">
        <f>IF(N522="snížená",J522,0)</f>
        <v>0</v>
      </c>
      <c r="BG522" s="226">
        <f>IF(N522="zákl. přenesená",J522,0)</f>
        <v>0</v>
      </c>
      <c r="BH522" s="226">
        <f>IF(N522="sníž. přenesená",J522,0)</f>
        <v>0</v>
      </c>
      <c r="BI522" s="226">
        <f>IF(N522="nulová",J522,0)</f>
        <v>0</v>
      </c>
      <c r="BJ522" s="24" t="s">
        <v>75</v>
      </c>
      <c r="BK522" s="226">
        <f>ROUND(I522*H522,2)</f>
        <v>0</v>
      </c>
      <c r="BL522" s="24" t="s">
        <v>239</v>
      </c>
      <c r="BM522" s="24" t="s">
        <v>906</v>
      </c>
    </row>
    <row r="523" s="1" customFormat="1" ht="16.5" customHeight="1">
      <c r="B523" s="46"/>
      <c r="C523" s="215" t="s">
        <v>907</v>
      </c>
      <c r="D523" s="215" t="s">
        <v>155</v>
      </c>
      <c r="E523" s="216" t="s">
        <v>908</v>
      </c>
      <c r="F523" s="217" t="s">
        <v>909</v>
      </c>
      <c r="G523" s="218" t="s">
        <v>92</v>
      </c>
      <c r="H523" s="219">
        <v>22.399999999999999</v>
      </c>
      <c r="I523" s="220"/>
      <c r="J523" s="221">
        <f>ROUND(I523*H523,2)</f>
        <v>0</v>
      </c>
      <c r="K523" s="217" t="s">
        <v>158</v>
      </c>
      <c r="L523" s="72"/>
      <c r="M523" s="222" t="s">
        <v>21</v>
      </c>
      <c r="N523" s="223" t="s">
        <v>41</v>
      </c>
      <c r="O523" s="47"/>
      <c r="P523" s="224">
        <f>O523*H523</f>
        <v>0</v>
      </c>
      <c r="Q523" s="224">
        <v>0.00013999999999999999</v>
      </c>
      <c r="R523" s="224">
        <f>Q523*H523</f>
        <v>0.0031359999999999995</v>
      </c>
      <c r="S523" s="224">
        <v>0</v>
      </c>
      <c r="T523" s="225">
        <f>S523*H523</f>
        <v>0</v>
      </c>
      <c r="AR523" s="24" t="s">
        <v>239</v>
      </c>
      <c r="AT523" s="24" t="s">
        <v>155</v>
      </c>
      <c r="AU523" s="24" t="s">
        <v>85</v>
      </c>
      <c r="AY523" s="24" t="s">
        <v>153</v>
      </c>
      <c r="BE523" s="226">
        <f>IF(N523="základní",J523,0)</f>
        <v>0</v>
      </c>
      <c r="BF523" s="226">
        <f>IF(N523="snížená",J523,0)</f>
        <v>0</v>
      </c>
      <c r="BG523" s="226">
        <f>IF(N523="zákl. přenesená",J523,0)</f>
        <v>0</v>
      </c>
      <c r="BH523" s="226">
        <f>IF(N523="sníž. přenesená",J523,0)</f>
        <v>0</v>
      </c>
      <c r="BI523" s="226">
        <f>IF(N523="nulová",J523,0)</f>
        <v>0</v>
      </c>
      <c r="BJ523" s="24" t="s">
        <v>75</v>
      </c>
      <c r="BK523" s="226">
        <f>ROUND(I523*H523,2)</f>
        <v>0</v>
      </c>
      <c r="BL523" s="24" t="s">
        <v>239</v>
      </c>
      <c r="BM523" s="24" t="s">
        <v>910</v>
      </c>
    </row>
    <row r="524" s="11" customFormat="1">
      <c r="B524" s="227"/>
      <c r="C524" s="228"/>
      <c r="D524" s="229" t="s">
        <v>161</v>
      </c>
      <c r="E524" s="228"/>
      <c r="F524" s="231" t="s">
        <v>911</v>
      </c>
      <c r="G524" s="228"/>
      <c r="H524" s="232">
        <v>22.399999999999999</v>
      </c>
      <c r="I524" s="233"/>
      <c r="J524" s="228"/>
      <c r="K524" s="228"/>
      <c r="L524" s="234"/>
      <c r="M524" s="235"/>
      <c r="N524" s="236"/>
      <c r="O524" s="236"/>
      <c r="P524" s="236"/>
      <c r="Q524" s="236"/>
      <c r="R524" s="236"/>
      <c r="S524" s="236"/>
      <c r="T524" s="237"/>
      <c r="AT524" s="238" t="s">
        <v>161</v>
      </c>
      <c r="AU524" s="238" t="s">
        <v>85</v>
      </c>
      <c r="AV524" s="11" t="s">
        <v>85</v>
      </c>
      <c r="AW524" s="11" t="s">
        <v>6</v>
      </c>
      <c r="AX524" s="11" t="s">
        <v>75</v>
      </c>
      <c r="AY524" s="238" t="s">
        <v>153</v>
      </c>
    </row>
    <row r="525" s="1" customFormat="1" ht="25.5" customHeight="1">
      <c r="B525" s="46"/>
      <c r="C525" s="215" t="s">
        <v>912</v>
      </c>
      <c r="D525" s="215" t="s">
        <v>155</v>
      </c>
      <c r="E525" s="216" t="s">
        <v>913</v>
      </c>
      <c r="F525" s="217" t="s">
        <v>914</v>
      </c>
      <c r="G525" s="218" t="s">
        <v>92</v>
      </c>
      <c r="H525" s="219">
        <v>22.399999999999999</v>
      </c>
      <c r="I525" s="220"/>
      <c r="J525" s="221">
        <f>ROUND(I525*H525,2)</f>
        <v>0</v>
      </c>
      <c r="K525" s="217" t="s">
        <v>158</v>
      </c>
      <c r="L525" s="72"/>
      <c r="M525" s="222" t="s">
        <v>21</v>
      </c>
      <c r="N525" s="223" t="s">
        <v>41</v>
      </c>
      <c r="O525" s="47"/>
      <c r="P525" s="224">
        <f>O525*H525</f>
        <v>0</v>
      </c>
      <c r="Q525" s="224">
        <v>0.00012</v>
      </c>
      <c r="R525" s="224">
        <f>Q525*H525</f>
        <v>0.0026879999999999999</v>
      </c>
      <c r="S525" s="224">
        <v>0</v>
      </c>
      <c r="T525" s="225">
        <f>S525*H525</f>
        <v>0</v>
      </c>
      <c r="AR525" s="24" t="s">
        <v>239</v>
      </c>
      <c r="AT525" s="24" t="s">
        <v>155</v>
      </c>
      <c r="AU525" s="24" t="s">
        <v>85</v>
      </c>
      <c r="AY525" s="24" t="s">
        <v>153</v>
      </c>
      <c r="BE525" s="226">
        <f>IF(N525="základní",J525,0)</f>
        <v>0</v>
      </c>
      <c r="BF525" s="226">
        <f>IF(N525="snížená",J525,0)</f>
        <v>0</v>
      </c>
      <c r="BG525" s="226">
        <f>IF(N525="zákl. přenesená",J525,0)</f>
        <v>0</v>
      </c>
      <c r="BH525" s="226">
        <f>IF(N525="sníž. přenesená",J525,0)</f>
        <v>0</v>
      </c>
      <c r="BI525" s="226">
        <f>IF(N525="nulová",J525,0)</f>
        <v>0</v>
      </c>
      <c r="BJ525" s="24" t="s">
        <v>75</v>
      </c>
      <c r="BK525" s="226">
        <f>ROUND(I525*H525,2)</f>
        <v>0</v>
      </c>
      <c r="BL525" s="24" t="s">
        <v>239</v>
      </c>
      <c r="BM525" s="24" t="s">
        <v>915</v>
      </c>
    </row>
    <row r="526" s="11" customFormat="1">
      <c r="B526" s="227"/>
      <c r="C526" s="228"/>
      <c r="D526" s="229" t="s">
        <v>161</v>
      </c>
      <c r="E526" s="228"/>
      <c r="F526" s="231" t="s">
        <v>911</v>
      </c>
      <c r="G526" s="228"/>
      <c r="H526" s="232">
        <v>22.399999999999999</v>
      </c>
      <c r="I526" s="233"/>
      <c r="J526" s="228"/>
      <c r="K526" s="228"/>
      <c r="L526" s="234"/>
      <c r="M526" s="235"/>
      <c r="N526" s="236"/>
      <c r="O526" s="236"/>
      <c r="P526" s="236"/>
      <c r="Q526" s="236"/>
      <c r="R526" s="236"/>
      <c r="S526" s="236"/>
      <c r="T526" s="237"/>
      <c r="AT526" s="238" t="s">
        <v>161</v>
      </c>
      <c r="AU526" s="238" t="s">
        <v>85</v>
      </c>
      <c r="AV526" s="11" t="s">
        <v>85</v>
      </c>
      <c r="AW526" s="11" t="s">
        <v>6</v>
      </c>
      <c r="AX526" s="11" t="s">
        <v>75</v>
      </c>
      <c r="AY526" s="238" t="s">
        <v>153</v>
      </c>
    </row>
    <row r="527" s="10" customFormat="1" ht="29.88" customHeight="1">
      <c r="B527" s="199"/>
      <c r="C527" s="200"/>
      <c r="D527" s="201" t="s">
        <v>69</v>
      </c>
      <c r="E527" s="213" t="s">
        <v>916</v>
      </c>
      <c r="F527" s="213" t="s">
        <v>917</v>
      </c>
      <c r="G527" s="200"/>
      <c r="H527" s="200"/>
      <c r="I527" s="203"/>
      <c r="J527" s="214">
        <f>BK527</f>
        <v>0</v>
      </c>
      <c r="K527" s="200"/>
      <c r="L527" s="205"/>
      <c r="M527" s="206"/>
      <c r="N527" s="207"/>
      <c r="O527" s="207"/>
      <c r="P527" s="208">
        <f>SUM(P528:P562)</f>
        <v>0</v>
      </c>
      <c r="Q527" s="207"/>
      <c r="R527" s="208">
        <f>SUM(R528:R562)</f>
        <v>0.23525990999999999</v>
      </c>
      <c r="S527" s="207"/>
      <c r="T527" s="209">
        <f>SUM(T528:T562)</f>
        <v>0.049931389999999999</v>
      </c>
      <c r="AR527" s="210" t="s">
        <v>85</v>
      </c>
      <c r="AT527" s="211" t="s">
        <v>69</v>
      </c>
      <c r="AU527" s="211" t="s">
        <v>75</v>
      </c>
      <c r="AY527" s="210" t="s">
        <v>153</v>
      </c>
      <c r="BK527" s="212">
        <f>SUM(BK528:BK562)</f>
        <v>0</v>
      </c>
    </row>
    <row r="528" s="1" customFormat="1" ht="16.5" customHeight="1">
      <c r="B528" s="46"/>
      <c r="C528" s="215" t="s">
        <v>918</v>
      </c>
      <c r="D528" s="215" t="s">
        <v>155</v>
      </c>
      <c r="E528" s="216" t="s">
        <v>919</v>
      </c>
      <c r="F528" s="217" t="s">
        <v>920</v>
      </c>
      <c r="G528" s="218" t="s">
        <v>92</v>
      </c>
      <c r="H528" s="219">
        <v>161.06899999999999</v>
      </c>
      <c r="I528" s="220"/>
      <c r="J528" s="221">
        <f>ROUND(I528*H528,2)</f>
        <v>0</v>
      </c>
      <c r="K528" s="217" t="s">
        <v>158</v>
      </c>
      <c r="L528" s="72"/>
      <c r="M528" s="222" t="s">
        <v>21</v>
      </c>
      <c r="N528" s="223" t="s">
        <v>41</v>
      </c>
      <c r="O528" s="47"/>
      <c r="P528" s="224">
        <f>O528*H528</f>
        <v>0</v>
      </c>
      <c r="Q528" s="224">
        <v>0.001</v>
      </c>
      <c r="R528" s="224">
        <f>Q528*H528</f>
        <v>0.16106899999999999</v>
      </c>
      <c r="S528" s="224">
        <v>0.00031</v>
      </c>
      <c r="T528" s="225">
        <f>S528*H528</f>
        <v>0.049931389999999999</v>
      </c>
      <c r="AR528" s="24" t="s">
        <v>239</v>
      </c>
      <c r="AT528" s="24" t="s">
        <v>155</v>
      </c>
      <c r="AU528" s="24" t="s">
        <v>85</v>
      </c>
      <c r="AY528" s="24" t="s">
        <v>153</v>
      </c>
      <c r="BE528" s="226">
        <f>IF(N528="základní",J528,0)</f>
        <v>0</v>
      </c>
      <c r="BF528" s="226">
        <f>IF(N528="snížená",J528,0)</f>
        <v>0</v>
      </c>
      <c r="BG528" s="226">
        <f>IF(N528="zákl. přenesená",J528,0)</f>
        <v>0</v>
      </c>
      <c r="BH528" s="226">
        <f>IF(N528="sníž. přenesená",J528,0)</f>
        <v>0</v>
      </c>
      <c r="BI528" s="226">
        <f>IF(N528="nulová",J528,0)</f>
        <v>0</v>
      </c>
      <c r="BJ528" s="24" t="s">
        <v>75</v>
      </c>
      <c r="BK528" s="226">
        <f>ROUND(I528*H528,2)</f>
        <v>0</v>
      </c>
      <c r="BL528" s="24" t="s">
        <v>239</v>
      </c>
      <c r="BM528" s="24" t="s">
        <v>921</v>
      </c>
    </row>
    <row r="529" s="11" customFormat="1">
      <c r="B529" s="227"/>
      <c r="C529" s="228"/>
      <c r="D529" s="229" t="s">
        <v>161</v>
      </c>
      <c r="E529" s="230" t="s">
        <v>21</v>
      </c>
      <c r="F529" s="231" t="s">
        <v>922</v>
      </c>
      <c r="G529" s="228"/>
      <c r="H529" s="232">
        <v>11.803000000000001</v>
      </c>
      <c r="I529" s="233"/>
      <c r="J529" s="228"/>
      <c r="K529" s="228"/>
      <c r="L529" s="234"/>
      <c r="M529" s="235"/>
      <c r="N529" s="236"/>
      <c r="O529" s="236"/>
      <c r="P529" s="236"/>
      <c r="Q529" s="236"/>
      <c r="R529" s="236"/>
      <c r="S529" s="236"/>
      <c r="T529" s="237"/>
      <c r="AT529" s="238" t="s">
        <v>161</v>
      </c>
      <c r="AU529" s="238" t="s">
        <v>85</v>
      </c>
      <c r="AV529" s="11" t="s">
        <v>85</v>
      </c>
      <c r="AW529" s="11" t="s">
        <v>33</v>
      </c>
      <c r="AX529" s="11" t="s">
        <v>70</v>
      </c>
      <c r="AY529" s="238" t="s">
        <v>153</v>
      </c>
    </row>
    <row r="530" s="11" customFormat="1">
      <c r="B530" s="227"/>
      <c r="C530" s="228"/>
      <c r="D530" s="229" t="s">
        <v>161</v>
      </c>
      <c r="E530" s="230" t="s">
        <v>21</v>
      </c>
      <c r="F530" s="231" t="s">
        <v>923</v>
      </c>
      <c r="G530" s="228"/>
      <c r="H530" s="232">
        <v>32.584000000000003</v>
      </c>
      <c r="I530" s="233"/>
      <c r="J530" s="228"/>
      <c r="K530" s="228"/>
      <c r="L530" s="234"/>
      <c r="M530" s="235"/>
      <c r="N530" s="236"/>
      <c r="O530" s="236"/>
      <c r="P530" s="236"/>
      <c r="Q530" s="236"/>
      <c r="R530" s="236"/>
      <c r="S530" s="236"/>
      <c r="T530" s="237"/>
      <c r="AT530" s="238" t="s">
        <v>161</v>
      </c>
      <c r="AU530" s="238" t="s">
        <v>85</v>
      </c>
      <c r="AV530" s="11" t="s">
        <v>85</v>
      </c>
      <c r="AW530" s="11" t="s">
        <v>33</v>
      </c>
      <c r="AX530" s="11" t="s">
        <v>70</v>
      </c>
      <c r="AY530" s="238" t="s">
        <v>153</v>
      </c>
    </row>
    <row r="531" s="11" customFormat="1">
      <c r="B531" s="227"/>
      <c r="C531" s="228"/>
      <c r="D531" s="229" t="s">
        <v>161</v>
      </c>
      <c r="E531" s="230" t="s">
        <v>21</v>
      </c>
      <c r="F531" s="231" t="s">
        <v>924</v>
      </c>
      <c r="G531" s="228"/>
      <c r="H531" s="232">
        <v>23.27</v>
      </c>
      <c r="I531" s="233"/>
      <c r="J531" s="228"/>
      <c r="K531" s="228"/>
      <c r="L531" s="234"/>
      <c r="M531" s="235"/>
      <c r="N531" s="236"/>
      <c r="O531" s="236"/>
      <c r="P531" s="236"/>
      <c r="Q531" s="236"/>
      <c r="R531" s="236"/>
      <c r="S531" s="236"/>
      <c r="T531" s="237"/>
      <c r="AT531" s="238" t="s">
        <v>161</v>
      </c>
      <c r="AU531" s="238" t="s">
        <v>85</v>
      </c>
      <c r="AV531" s="11" t="s">
        <v>85</v>
      </c>
      <c r="AW531" s="11" t="s">
        <v>33</v>
      </c>
      <c r="AX531" s="11" t="s">
        <v>70</v>
      </c>
      <c r="AY531" s="238" t="s">
        <v>153</v>
      </c>
    </row>
    <row r="532" s="12" customFormat="1">
      <c r="B532" s="239"/>
      <c r="C532" s="240"/>
      <c r="D532" s="229" t="s">
        <v>161</v>
      </c>
      <c r="E532" s="241" t="s">
        <v>21</v>
      </c>
      <c r="F532" s="242" t="s">
        <v>163</v>
      </c>
      <c r="G532" s="240"/>
      <c r="H532" s="243">
        <v>67.656999999999996</v>
      </c>
      <c r="I532" s="244"/>
      <c r="J532" s="240"/>
      <c r="K532" s="240"/>
      <c r="L532" s="245"/>
      <c r="M532" s="246"/>
      <c r="N532" s="247"/>
      <c r="O532" s="247"/>
      <c r="P532" s="247"/>
      <c r="Q532" s="247"/>
      <c r="R532" s="247"/>
      <c r="S532" s="247"/>
      <c r="T532" s="248"/>
      <c r="AT532" s="249" t="s">
        <v>161</v>
      </c>
      <c r="AU532" s="249" t="s">
        <v>85</v>
      </c>
      <c r="AV532" s="12" t="s">
        <v>164</v>
      </c>
      <c r="AW532" s="12" t="s">
        <v>33</v>
      </c>
      <c r="AX532" s="12" t="s">
        <v>70</v>
      </c>
      <c r="AY532" s="249" t="s">
        <v>153</v>
      </c>
    </row>
    <row r="533" s="11" customFormat="1">
      <c r="B533" s="227"/>
      <c r="C533" s="228"/>
      <c r="D533" s="229" t="s">
        <v>161</v>
      </c>
      <c r="E533" s="230" t="s">
        <v>21</v>
      </c>
      <c r="F533" s="231" t="s">
        <v>925</v>
      </c>
      <c r="G533" s="228"/>
      <c r="H533" s="232">
        <v>14.304</v>
      </c>
      <c r="I533" s="233"/>
      <c r="J533" s="228"/>
      <c r="K533" s="228"/>
      <c r="L533" s="234"/>
      <c r="M533" s="235"/>
      <c r="N533" s="236"/>
      <c r="O533" s="236"/>
      <c r="P533" s="236"/>
      <c r="Q533" s="236"/>
      <c r="R533" s="236"/>
      <c r="S533" s="236"/>
      <c r="T533" s="237"/>
      <c r="AT533" s="238" t="s">
        <v>161</v>
      </c>
      <c r="AU533" s="238" t="s">
        <v>85</v>
      </c>
      <c r="AV533" s="11" t="s">
        <v>85</v>
      </c>
      <c r="AW533" s="11" t="s">
        <v>33</v>
      </c>
      <c r="AX533" s="11" t="s">
        <v>70</v>
      </c>
      <c r="AY533" s="238" t="s">
        <v>153</v>
      </c>
    </row>
    <row r="534" s="11" customFormat="1">
      <c r="B534" s="227"/>
      <c r="C534" s="228"/>
      <c r="D534" s="229" t="s">
        <v>161</v>
      </c>
      <c r="E534" s="230" t="s">
        <v>21</v>
      </c>
      <c r="F534" s="231" t="s">
        <v>926</v>
      </c>
      <c r="G534" s="228"/>
      <c r="H534" s="232">
        <v>21.059999999999999</v>
      </c>
      <c r="I534" s="233"/>
      <c r="J534" s="228"/>
      <c r="K534" s="228"/>
      <c r="L534" s="234"/>
      <c r="M534" s="235"/>
      <c r="N534" s="236"/>
      <c r="O534" s="236"/>
      <c r="P534" s="236"/>
      <c r="Q534" s="236"/>
      <c r="R534" s="236"/>
      <c r="S534" s="236"/>
      <c r="T534" s="237"/>
      <c r="AT534" s="238" t="s">
        <v>161</v>
      </c>
      <c r="AU534" s="238" t="s">
        <v>85</v>
      </c>
      <c r="AV534" s="11" t="s">
        <v>85</v>
      </c>
      <c r="AW534" s="11" t="s">
        <v>33</v>
      </c>
      <c r="AX534" s="11" t="s">
        <v>70</v>
      </c>
      <c r="AY534" s="238" t="s">
        <v>153</v>
      </c>
    </row>
    <row r="535" s="11" customFormat="1">
      <c r="B535" s="227"/>
      <c r="C535" s="228"/>
      <c r="D535" s="229" t="s">
        <v>161</v>
      </c>
      <c r="E535" s="230" t="s">
        <v>21</v>
      </c>
      <c r="F535" s="231" t="s">
        <v>927</v>
      </c>
      <c r="G535" s="228"/>
      <c r="H535" s="232">
        <v>17.408999999999999</v>
      </c>
      <c r="I535" s="233"/>
      <c r="J535" s="228"/>
      <c r="K535" s="228"/>
      <c r="L535" s="234"/>
      <c r="M535" s="235"/>
      <c r="N535" s="236"/>
      <c r="O535" s="236"/>
      <c r="P535" s="236"/>
      <c r="Q535" s="236"/>
      <c r="R535" s="236"/>
      <c r="S535" s="236"/>
      <c r="T535" s="237"/>
      <c r="AT535" s="238" t="s">
        <v>161</v>
      </c>
      <c r="AU535" s="238" t="s">
        <v>85</v>
      </c>
      <c r="AV535" s="11" t="s">
        <v>85</v>
      </c>
      <c r="AW535" s="11" t="s">
        <v>33</v>
      </c>
      <c r="AX535" s="11" t="s">
        <v>70</v>
      </c>
      <c r="AY535" s="238" t="s">
        <v>153</v>
      </c>
    </row>
    <row r="536" s="11" customFormat="1">
      <c r="B536" s="227"/>
      <c r="C536" s="228"/>
      <c r="D536" s="229" t="s">
        <v>161</v>
      </c>
      <c r="E536" s="230" t="s">
        <v>21</v>
      </c>
      <c r="F536" s="231" t="s">
        <v>928</v>
      </c>
      <c r="G536" s="228"/>
      <c r="H536" s="232">
        <v>17.209</v>
      </c>
      <c r="I536" s="233"/>
      <c r="J536" s="228"/>
      <c r="K536" s="228"/>
      <c r="L536" s="234"/>
      <c r="M536" s="235"/>
      <c r="N536" s="236"/>
      <c r="O536" s="236"/>
      <c r="P536" s="236"/>
      <c r="Q536" s="236"/>
      <c r="R536" s="236"/>
      <c r="S536" s="236"/>
      <c r="T536" s="237"/>
      <c r="AT536" s="238" t="s">
        <v>161</v>
      </c>
      <c r="AU536" s="238" t="s">
        <v>85</v>
      </c>
      <c r="AV536" s="11" t="s">
        <v>85</v>
      </c>
      <c r="AW536" s="11" t="s">
        <v>33</v>
      </c>
      <c r="AX536" s="11" t="s">
        <v>70</v>
      </c>
      <c r="AY536" s="238" t="s">
        <v>153</v>
      </c>
    </row>
    <row r="537" s="11" customFormat="1">
      <c r="B537" s="227"/>
      <c r="C537" s="228"/>
      <c r="D537" s="229" t="s">
        <v>161</v>
      </c>
      <c r="E537" s="230" t="s">
        <v>21</v>
      </c>
      <c r="F537" s="231" t="s">
        <v>929</v>
      </c>
      <c r="G537" s="228"/>
      <c r="H537" s="232">
        <v>23.43</v>
      </c>
      <c r="I537" s="233"/>
      <c r="J537" s="228"/>
      <c r="K537" s="228"/>
      <c r="L537" s="234"/>
      <c r="M537" s="235"/>
      <c r="N537" s="236"/>
      <c r="O537" s="236"/>
      <c r="P537" s="236"/>
      <c r="Q537" s="236"/>
      <c r="R537" s="236"/>
      <c r="S537" s="236"/>
      <c r="T537" s="237"/>
      <c r="AT537" s="238" t="s">
        <v>161</v>
      </c>
      <c r="AU537" s="238" t="s">
        <v>85</v>
      </c>
      <c r="AV537" s="11" t="s">
        <v>85</v>
      </c>
      <c r="AW537" s="11" t="s">
        <v>33</v>
      </c>
      <c r="AX537" s="11" t="s">
        <v>70</v>
      </c>
      <c r="AY537" s="238" t="s">
        <v>153</v>
      </c>
    </row>
    <row r="538" s="12" customFormat="1">
      <c r="B538" s="239"/>
      <c r="C538" s="240"/>
      <c r="D538" s="229" t="s">
        <v>161</v>
      </c>
      <c r="E538" s="241" t="s">
        <v>21</v>
      </c>
      <c r="F538" s="242" t="s">
        <v>163</v>
      </c>
      <c r="G538" s="240"/>
      <c r="H538" s="243">
        <v>93.412000000000006</v>
      </c>
      <c r="I538" s="244"/>
      <c r="J538" s="240"/>
      <c r="K538" s="240"/>
      <c r="L538" s="245"/>
      <c r="M538" s="246"/>
      <c r="N538" s="247"/>
      <c r="O538" s="247"/>
      <c r="P538" s="247"/>
      <c r="Q538" s="247"/>
      <c r="R538" s="247"/>
      <c r="S538" s="247"/>
      <c r="T538" s="248"/>
      <c r="AT538" s="249" t="s">
        <v>161</v>
      </c>
      <c r="AU538" s="249" t="s">
        <v>85</v>
      </c>
      <c r="AV538" s="12" t="s">
        <v>164</v>
      </c>
      <c r="AW538" s="12" t="s">
        <v>33</v>
      </c>
      <c r="AX538" s="12" t="s">
        <v>70</v>
      </c>
      <c r="AY538" s="249" t="s">
        <v>153</v>
      </c>
    </row>
    <row r="539" s="14" customFormat="1">
      <c r="B539" s="272"/>
      <c r="C539" s="273"/>
      <c r="D539" s="229" t="s">
        <v>161</v>
      </c>
      <c r="E539" s="274" t="s">
        <v>21</v>
      </c>
      <c r="F539" s="275" t="s">
        <v>227</v>
      </c>
      <c r="G539" s="273"/>
      <c r="H539" s="276">
        <v>161.06899999999999</v>
      </c>
      <c r="I539" s="277"/>
      <c r="J539" s="273"/>
      <c r="K539" s="273"/>
      <c r="L539" s="278"/>
      <c r="M539" s="279"/>
      <c r="N539" s="280"/>
      <c r="O539" s="280"/>
      <c r="P539" s="280"/>
      <c r="Q539" s="280"/>
      <c r="R539" s="280"/>
      <c r="S539" s="280"/>
      <c r="T539" s="281"/>
      <c r="AT539" s="282" t="s">
        <v>161</v>
      </c>
      <c r="AU539" s="282" t="s">
        <v>85</v>
      </c>
      <c r="AV539" s="14" t="s">
        <v>159</v>
      </c>
      <c r="AW539" s="14" t="s">
        <v>33</v>
      </c>
      <c r="AX539" s="14" t="s">
        <v>75</v>
      </c>
      <c r="AY539" s="282" t="s">
        <v>153</v>
      </c>
    </row>
    <row r="540" s="1" customFormat="1" ht="16.5" customHeight="1">
      <c r="B540" s="46"/>
      <c r="C540" s="215" t="s">
        <v>930</v>
      </c>
      <c r="D540" s="215" t="s">
        <v>155</v>
      </c>
      <c r="E540" s="216" t="s">
        <v>931</v>
      </c>
      <c r="F540" s="217" t="s">
        <v>932</v>
      </c>
      <c r="G540" s="218" t="s">
        <v>92</v>
      </c>
      <c r="H540" s="219">
        <v>70.349999999999994</v>
      </c>
      <c r="I540" s="220"/>
      <c r="J540" s="221">
        <f>ROUND(I540*H540,2)</f>
        <v>0</v>
      </c>
      <c r="K540" s="217" t="s">
        <v>158</v>
      </c>
      <c r="L540" s="72"/>
      <c r="M540" s="222" t="s">
        <v>21</v>
      </c>
      <c r="N540" s="223" t="s">
        <v>41</v>
      </c>
      <c r="O540" s="47"/>
      <c r="P540" s="224">
        <f>O540*H540</f>
        <v>0</v>
      </c>
      <c r="Q540" s="224">
        <v>0</v>
      </c>
      <c r="R540" s="224">
        <f>Q540*H540</f>
        <v>0</v>
      </c>
      <c r="S540" s="224">
        <v>0</v>
      </c>
      <c r="T540" s="225">
        <f>S540*H540</f>
        <v>0</v>
      </c>
      <c r="AR540" s="24" t="s">
        <v>239</v>
      </c>
      <c r="AT540" s="24" t="s">
        <v>155</v>
      </c>
      <c r="AU540" s="24" t="s">
        <v>85</v>
      </c>
      <c r="AY540" s="24" t="s">
        <v>153</v>
      </c>
      <c r="BE540" s="226">
        <f>IF(N540="základní",J540,0)</f>
        <v>0</v>
      </c>
      <c r="BF540" s="226">
        <f>IF(N540="snížená",J540,0)</f>
        <v>0</v>
      </c>
      <c r="BG540" s="226">
        <f>IF(N540="zákl. přenesená",J540,0)</f>
        <v>0</v>
      </c>
      <c r="BH540" s="226">
        <f>IF(N540="sníž. přenesená",J540,0)</f>
        <v>0</v>
      </c>
      <c r="BI540" s="226">
        <f>IF(N540="nulová",J540,0)</f>
        <v>0</v>
      </c>
      <c r="BJ540" s="24" t="s">
        <v>75</v>
      </c>
      <c r="BK540" s="226">
        <f>ROUND(I540*H540,2)</f>
        <v>0</v>
      </c>
      <c r="BL540" s="24" t="s">
        <v>239</v>
      </c>
      <c r="BM540" s="24" t="s">
        <v>933</v>
      </c>
    </row>
    <row r="541" s="11" customFormat="1">
      <c r="B541" s="227"/>
      <c r="C541" s="228"/>
      <c r="D541" s="229" t="s">
        <v>161</v>
      </c>
      <c r="E541" s="230" t="s">
        <v>21</v>
      </c>
      <c r="F541" s="231" t="s">
        <v>934</v>
      </c>
      <c r="G541" s="228"/>
      <c r="H541" s="232">
        <v>35.280000000000001</v>
      </c>
      <c r="I541" s="233"/>
      <c r="J541" s="228"/>
      <c r="K541" s="228"/>
      <c r="L541" s="234"/>
      <c r="M541" s="235"/>
      <c r="N541" s="236"/>
      <c r="O541" s="236"/>
      <c r="P541" s="236"/>
      <c r="Q541" s="236"/>
      <c r="R541" s="236"/>
      <c r="S541" s="236"/>
      <c r="T541" s="237"/>
      <c r="AT541" s="238" t="s">
        <v>161</v>
      </c>
      <c r="AU541" s="238" t="s">
        <v>85</v>
      </c>
      <c r="AV541" s="11" t="s">
        <v>85</v>
      </c>
      <c r="AW541" s="11" t="s">
        <v>33</v>
      </c>
      <c r="AX541" s="11" t="s">
        <v>70</v>
      </c>
      <c r="AY541" s="238" t="s">
        <v>153</v>
      </c>
    </row>
    <row r="542" s="11" customFormat="1">
      <c r="B542" s="227"/>
      <c r="C542" s="228"/>
      <c r="D542" s="229" t="s">
        <v>161</v>
      </c>
      <c r="E542" s="230" t="s">
        <v>21</v>
      </c>
      <c r="F542" s="231" t="s">
        <v>935</v>
      </c>
      <c r="G542" s="228"/>
      <c r="H542" s="232">
        <v>17.640000000000001</v>
      </c>
      <c r="I542" s="233"/>
      <c r="J542" s="228"/>
      <c r="K542" s="228"/>
      <c r="L542" s="234"/>
      <c r="M542" s="235"/>
      <c r="N542" s="236"/>
      <c r="O542" s="236"/>
      <c r="P542" s="236"/>
      <c r="Q542" s="236"/>
      <c r="R542" s="236"/>
      <c r="S542" s="236"/>
      <c r="T542" s="237"/>
      <c r="AT542" s="238" t="s">
        <v>161</v>
      </c>
      <c r="AU542" s="238" t="s">
        <v>85</v>
      </c>
      <c r="AV542" s="11" t="s">
        <v>85</v>
      </c>
      <c r="AW542" s="11" t="s">
        <v>33</v>
      </c>
      <c r="AX542" s="11" t="s">
        <v>70</v>
      </c>
      <c r="AY542" s="238" t="s">
        <v>153</v>
      </c>
    </row>
    <row r="543" s="11" customFormat="1">
      <c r="B543" s="227"/>
      <c r="C543" s="228"/>
      <c r="D543" s="229" t="s">
        <v>161</v>
      </c>
      <c r="E543" s="230" t="s">
        <v>21</v>
      </c>
      <c r="F543" s="231" t="s">
        <v>936</v>
      </c>
      <c r="G543" s="228"/>
      <c r="H543" s="232">
        <v>17.43</v>
      </c>
      <c r="I543" s="233"/>
      <c r="J543" s="228"/>
      <c r="K543" s="228"/>
      <c r="L543" s="234"/>
      <c r="M543" s="235"/>
      <c r="N543" s="236"/>
      <c r="O543" s="236"/>
      <c r="P543" s="236"/>
      <c r="Q543" s="236"/>
      <c r="R543" s="236"/>
      <c r="S543" s="236"/>
      <c r="T543" s="237"/>
      <c r="AT543" s="238" t="s">
        <v>161</v>
      </c>
      <c r="AU543" s="238" t="s">
        <v>85</v>
      </c>
      <c r="AV543" s="11" t="s">
        <v>85</v>
      </c>
      <c r="AW543" s="11" t="s">
        <v>33</v>
      </c>
      <c r="AX543" s="11" t="s">
        <v>70</v>
      </c>
      <c r="AY543" s="238" t="s">
        <v>153</v>
      </c>
    </row>
    <row r="544" s="14" customFormat="1">
      <c r="B544" s="272"/>
      <c r="C544" s="273"/>
      <c r="D544" s="229" t="s">
        <v>161</v>
      </c>
      <c r="E544" s="274" t="s">
        <v>21</v>
      </c>
      <c r="F544" s="275" t="s">
        <v>227</v>
      </c>
      <c r="G544" s="273"/>
      <c r="H544" s="276">
        <v>70.349999999999994</v>
      </c>
      <c r="I544" s="277"/>
      <c r="J544" s="273"/>
      <c r="K544" s="273"/>
      <c r="L544" s="278"/>
      <c r="M544" s="279"/>
      <c r="N544" s="280"/>
      <c r="O544" s="280"/>
      <c r="P544" s="280"/>
      <c r="Q544" s="280"/>
      <c r="R544" s="280"/>
      <c r="S544" s="280"/>
      <c r="T544" s="281"/>
      <c r="AT544" s="282" t="s">
        <v>161</v>
      </c>
      <c r="AU544" s="282" t="s">
        <v>85</v>
      </c>
      <c r="AV544" s="14" t="s">
        <v>159</v>
      </c>
      <c r="AW544" s="14" t="s">
        <v>33</v>
      </c>
      <c r="AX544" s="14" t="s">
        <v>75</v>
      </c>
      <c r="AY544" s="282" t="s">
        <v>153</v>
      </c>
    </row>
    <row r="545" s="1" customFormat="1" ht="25.5" customHeight="1">
      <c r="B545" s="46"/>
      <c r="C545" s="215" t="s">
        <v>937</v>
      </c>
      <c r="D545" s="215" t="s">
        <v>155</v>
      </c>
      <c r="E545" s="216" t="s">
        <v>938</v>
      </c>
      <c r="F545" s="217" t="s">
        <v>939</v>
      </c>
      <c r="G545" s="218" t="s">
        <v>292</v>
      </c>
      <c r="H545" s="219">
        <v>80</v>
      </c>
      <c r="I545" s="220"/>
      <c r="J545" s="221">
        <f>ROUND(I545*H545,2)</f>
        <v>0</v>
      </c>
      <c r="K545" s="217" t="s">
        <v>158</v>
      </c>
      <c r="L545" s="72"/>
      <c r="M545" s="222" t="s">
        <v>21</v>
      </c>
      <c r="N545" s="223" t="s">
        <v>41</v>
      </c>
      <c r="O545" s="47"/>
      <c r="P545" s="224">
        <f>O545*H545</f>
        <v>0</v>
      </c>
      <c r="Q545" s="224">
        <v>0</v>
      </c>
      <c r="R545" s="224">
        <f>Q545*H545</f>
        <v>0</v>
      </c>
      <c r="S545" s="224">
        <v>0</v>
      </c>
      <c r="T545" s="225">
        <f>S545*H545</f>
        <v>0</v>
      </c>
      <c r="AR545" s="24" t="s">
        <v>239</v>
      </c>
      <c r="AT545" s="24" t="s">
        <v>155</v>
      </c>
      <c r="AU545" s="24" t="s">
        <v>85</v>
      </c>
      <c r="AY545" s="24" t="s">
        <v>153</v>
      </c>
      <c r="BE545" s="226">
        <f>IF(N545="základní",J545,0)</f>
        <v>0</v>
      </c>
      <c r="BF545" s="226">
        <f>IF(N545="snížená",J545,0)</f>
        <v>0</v>
      </c>
      <c r="BG545" s="226">
        <f>IF(N545="zákl. přenesená",J545,0)</f>
        <v>0</v>
      </c>
      <c r="BH545" s="226">
        <f>IF(N545="sníž. přenesená",J545,0)</f>
        <v>0</v>
      </c>
      <c r="BI545" s="226">
        <f>IF(N545="nulová",J545,0)</f>
        <v>0</v>
      </c>
      <c r="BJ545" s="24" t="s">
        <v>75</v>
      </c>
      <c r="BK545" s="226">
        <f>ROUND(I545*H545,2)</f>
        <v>0</v>
      </c>
      <c r="BL545" s="24" t="s">
        <v>239</v>
      </c>
      <c r="BM545" s="24" t="s">
        <v>940</v>
      </c>
    </row>
    <row r="546" s="11" customFormat="1">
      <c r="B546" s="227"/>
      <c r="C546" s="228"/>
      <c r="D546" s="229" t="s">
        <v>161</v>
      </c>
      <c r="E546" s="230" t="s">
        <v>21</v>
      </c>
      <c r="F546" s="231" t="s">
        <v>941</v>
      </c>
      <c r="G546" s="228"/>
      <c r="H546" s="232">
        <v>40</v>
      </c>
      <c r="I546" s="233"/>
      <c r="J546" s="228"/>
      <c r="K546" s="228"/>
      <c r="L546" s="234"/>
      <c r="M546" s="235"/>
      <c r="N546" s="236"/>
      <c r="O546" s="236"/>
      <c r="P546" s="236"/>
      <c r="Q546" s="236"/>
      <c r="R546" s="236"/>
      <c r="S546" s="236"/>
      <c r="T546" s="237"/>
      <c r="AT546" s="238" t="s">
        <v>161</v>
      </c>
      <c r="AU546" s="238" t="s">
        <v>85</v>
      </c>
      <c r="AV546" s="11" t="s">
        <v>85</v>
      </c>
      <c r="AW546" s="11" t="s">
        <v>33</v>
      </c>
      <c r="AX546" s="11" t="s">
        <v>70</v>
      </c>
      <c r="AY546" s="238" t="s">
        <v>153</v>
      </c>
    </row>
    <row r="547" s="11" customFormat="1">
      <c r="B547" s="227"/>
      <c r="C547" s="228"/>
      <c r="D547" s="229" t="s">
        <v>161</v>
      </c>
      <c r="E547" s="230" t="s">
        <v>21</v>
      </c>
      <c r="F547" s="231" t="s">
        <v>942</v>
      </c>
      <c r="G547" s="228"/>
      <c r="H547" s="232">
        <v>40</v>
      </c>
      <c r="I547" s="233"/>
      <c r="J547" s="228"/>
      <c r="K547" s="228"/>
      <c r="L547" s="234"/>
      <c r="M547" s="235"/>
      <c r="N547" s="236"/>
      <c r="O547" s="236"/>
      <c r="P547" s="236"/>
      <c r="Q547" s="236"/>
      <c r="R547" s="236"/>
      <c r="S547" s="236"/>
      <c r="T547" s="237"/>
      <c r="AT547" s="238" t="s">
        <v>161</v>
      </c>
      <c r="AU547" s="238" t="s">
        <v>85</v>
      </c>
      <c r="AV547" s="11" t="s">
        <v>85</v>
      </c>
      <c r="AW547" s="11" t="s">
        <v>33</v>
      </c>
      <c r="AX547" s="11" t="s">
        <v>70</v>
      </c>
      <c r="AY547" s="238" t="s">
        <v>153</v>
      </c>
    </row>
    <row r="548" s="14" customFormat="1">
      <c r="B548" s="272"/>
      <c r="C548" s="273"/>
      <c r="D548" s="229" t="s">
        <v>161</v>
      </c>
      <c r="E548" s="274" t="s">
        <v>21</v>
      </c>
      <c r="F548" s="275" t="s">
        <v>227</v>
      </c>
      <c r="G548" s="273"/>
      <c r="H548" s="276">
        <v>80</v>
      </c>
      <c r="I548" s="277"/>
      <c r="J548" s="273"/>
      <c r="K548" s="273"/>
      <c r="L548" s="278"/>
      <c r="M548" s="279"/>
      <c r="N548" s="280"/>
      <c r="O548" s="280"/>
      <c r="P548" s="280"/>
      <c r="Q548" s="280"/>
      <c r="R548" s="280"/>
      <c r="S548" s="280"/>
      <c r="T548" s="281"/>
      <c r="AT548" s="282" t="s">
        <v>161</v>
      </c>
      <c r="AU548" s="282" t="s">
        <v>85</v>
      </c>
      <c r="AV548" s="14" t="s">
        <v>159</v>
      </c>
      <c r="AW548" s="14" t="s">
        <v>33</v>
      </c>
      <c r="AX548" s="14" t="s">
        <v>75</v>
      </c>
      <c r="AY548" s="282" t="s">
        <v>153</v>
      </c>
    </row>
    <row r="549" s="1" customFormat="1" ht="16.5" customHeight="1">
      <c r="B549" s="46"/>
      <c r="C549" s="250" t="s">
        <v>943</v>
      </c>
      <c r="D549" s="250" t="s">
        <v>173</v>
      </c>
      <c r="E549" s="251" t="s">
        <v>893</v>
      </c>
      <c r="F549" s="252" t="s">
        <v>894</v>
      </c>
      <c r="G549" s="253" t="s">
        <v>292</v>
      </c>
      <c r="H549" s="254">
        <v>84</v>
      </c>
      <c r="I549" s="255"/>
      <c r="J549" s="256">
        <f>ROUND(I549*H549,2)</f>
        <v>0</v>
      </c>
      <c r="K549" s="252" t="s">
        <v>158</v>
      </c>
      <c r="L549" s="257"/>
      <c r="M549" s="258" t="s">
        <v>21</v>
      </c>
      <c r="N549" s="259" t="s">
        <v>41</v>
      </c>
      <c r="O549" s="47"/>
      <c r="P549" s="224">
        <f>O549*H549</f>
        <v>0</v>
      </c>
      <c r="Q549" s="224">
        <v>0</v>
      </c>
      <c r="R549" s="224">
        <f>Q549*H549</f>
        <v>0</v>
      </c>
      <c r="S549" s="224">
        <v>0</v>
      </c>
      <c r="T549" s="225">
        <f>S549*H549</f>
        <v>0</v>
      </c>
      <c r="AR549" s="24" t="s">
        <v>332</v>
      </c>
      <c r="AT549" s="24" t="s">
        <v>173</v>
      </c>
      <c r="AU549" s="24" t="s">
        <v>85</v>
      </c>
      <c r="AY549" s="24" t="s">
        <v>153</v>
      </c>
      <c r="BE549" s="226">
        <f>IF(N549="základní",J549,0)</f>
        <v>0</v>
      </c>
      <c r="BF549" s="226">
        <f>IF(N549="snížená",J549,0)</f>
        <v>0</v>
      </c>
      <c r="BG549" s="226">
        <f>IF(N549="zákl. přenesená",J549,0)</f>
        <v>0</v>
      </c>
      <c r="BH549" s="226">
        <f>IF(N549="sníž. přenesená",J549,0)</f>
        <v>0</v>
      </c>
      <c r="BI549" s="226">
        <f>IF(N549="nulová",J549,0)</f>
        <v>0</v>
      </c>
      <c r="BJ549" s="24" t="s">
        <v>75</v>
      </c>
      <c r="BK549" s="226">
        <f>ROUND(I549*H549,2)</f>
        <v>0</v>
      </c>
      <c r="BL549" s="24" t="s">
        <v>239</v>
      </c>
      <c r="BM549" s="24" t="s">
        <v>944</v>
      </c>
    </row>
    <row r="550" s="11" customFormat="1">
      <c r="B550" s="227"/>
      <c r="C550" s="228"/>
      <c r="D550" s="229" t="s">
        <v>161</v>
      </c>
      <c r="E550" s="228"/>
      <c r="F550" s="231" t="s">
        <v>896</v>
      </c>
      <c r="G550" s="228"/>
      <c r="H550" s="232">
        <v>84</v>
      </c>
      <c r="I550" s="233"/>
      <c r="J550" s="228"/>
      <c r="K550" s="228"/>
      <c r="L550" s="234"/>
      <c r="M550" s="235"/>
      <c r="N550" s="236"/>
      <c r="O550" s="236"/>
      <c r="P550" s="236"/>
      <c r="Q550" s="236"/>
      <c r="R550" s="236"/>
      <c r="S550" s="236"/>
      <c r="T550" s="237"/>
      <c r="AT550" s="238" t="s">
        <v>161</v>
      </c>
      <c r="AU550" s="238" t="s">
        <v>85</v>
      </c>
      <c r="AV550" s="11" t="s">
        <v>85</v>
      </c>
      <c r="AW550" s="11" t="s">
        <v>6</v>
      </c>
      <c r="AX550" s="11" t="s">
        <v>75</v>
      </c>
      <c r="AY550" s="238" t="s">
        <v>153</v>
      </c>
    </row>
    <row r="551" s="1" customFormat="1" ht="38.25" customHeight="1">
      <c r="B551" s="46"/>
      <c r="C551" s="215" t="s">
        <v>945</v>
      </c>
      <c r="D551" s="215" t="s">
        <v>155</v>
      </c>
      <c r="E551" s="216" t="s">
        <v>946</v>
      </c>
      <c r="F551" s="217" t="s">
        <v>947</v>
      </c>
      <c r="G551" s="218" t="s">
        <v>92</v>
      </c>
      <c r="H551" s="219">
        <v>20</v>
      </c>
      <c r="I551" s="220"/>
      <c r="J551" s="221">
        <f>ROUND(I551*H551,2)</f>
        <v>0</v>
      </c>
      <c r="K551" s="217" t="s">
        <v>158</v>
      </c>
      <c r="L551" s="72"/>
      <c r="M551" s="222" t="s">
        <v>21</v>
      </c>
      <c r="N551" s="223" t="s">
        <v>41</v>
      </c>
      <c r="O551" s="47"/>
      <c r="P551" s="224">
        <f>O551*H551</f>
        <v>0</v>
      </c>
      <c r="Q551" s="224">
        <v>0</v>
      </c>
      <c r="R551" s="224">
        <f>Q551*H551</f>
        <v>0</v>
      </c>
      <c r="S551" s="224">
        <v>0</v>
      </c>
      <c r="T551" s="225">
        <f>S551*H551</f>
        <v>0</v>
      </c>
      <c r="AR551" s="24" t="s">
        <v>239</v>
      </c>
      <c r="AT551" s="24" t="s">
        <v>155</v>
      </c>
      <c r="AU551" s="24" t="s">
        <v>85</v>
      </c>
      <c r="AY551" s="24" t="s">
        <v>153</v>
      </c>
      <c r="BE551" s="226">
        <f>IF(N551="základní",J551,0)</f>
        <v>0</v>
      </c>
      <c r="BF551" s="226">
        <f>IF(N551="snížená",J551,0)</f>
        <v>0</v>
      </c>
      <c r="BG551" s="226">
        <f>IF(N551="zákl. přenesená",J551,0)</f>
        <v>0</v>
      </c>
      <c r="BH551" s="226">
        <f>IF(N551="sníž. přenesená",J551,0)</f>
        <v>0</v>
      </c>
      <c r="BI551" s="226">
        <f>IF(N551="nulová",J551,0)</f>
        <v>0</v>
      </c>
      <c r="BJ551" s="24" t="s">
        <v>75</v>
      </c>
      <c r="BK551" s="226">
        <f>ROUND(I551*H551,2)</f>
        <v>0</v>
      </c>
      <c r="BL551" s="24" t="s">
        <v>239</v>
      </c>
      <c r="BM551" s="24" t="s">
        <v>948</v>
      </c>
    </row>
    <row r="552" s="11" customFormat="1">
      <c r="B552" s="227"/>
      <c r="C552" s="228"/>
      <c r="D552" s="229" t="s">
        <v>161</v>
      </c>
      <c r="E552" s="230" t="s">
        <v>21</v>
      </c>
      <c r="F552" s="231" t="s">
        <v>949</v>
      </c>
      <c r="G552" s="228"/>
      <c r="H552" s="232">
        <v>10</v>
      </c>
      <c r="I552" s="233"/>
      <c r="J552" s="228"/>
      <c r="K552" s="228"/>
      <c r="L552" s="234"/>
      <c r="M552" s="235"/>
      <c r="N552" s="236"/>
      <c r="O552" s="236"/>
      <c r="P552" s="236"/>
      <c r="Q552" s="236"/>
      <c r="R552" s="236"/>
      <c r="S552" s="236"/>
      <c r="T552" s="237"/>
      <c r="AT552" s="238" t="s">
        <v>161</v>
      </c>
      <c r="AU552" s="238" t="s">
        <v>85</v>
      </c>
      <c r="AV552" s="11" t="s">
        <v>85</v>
      </c>
      <c r="AW552" s="11" t="s">
        <v>33</v>
      </c>
      <c r="AX552" s="11" t="s">
        <v>70</v>
      </c>
      <c r="AY552" s="238" t="s">
        <v>153</v>
      </c>
    </row>
    <row r="553" s="11" customFormat="1">
      <c r="B553" s="227"/>
      <c r="C553" s="228"/>
      <c r="D553" s="229" t="s">
        <v>161</v>
      </c>
      <c r="E553" s="230" t="s">
        <v>21</v>
      </c>
      <c r="F553" s="231" t="s">
        <v>950</v>
      </c>
      <c r="G553" s="228"/>
      <c r="H553" s="232">
        <v>10</v>
      </c>
      <c r="I553" s="233"/>
      <c r="J553" s="228"/>
      <c r="K553" s="228"/>
      <c r="L553" s="234"/>
      <c r="M553" s="235"/>
      <c r="N553" s="236"/>
      <c r="O553" s="236"/>
      <c r="P553" s="236"/>
      <c r="Q553" s="236"/>
      <c r="R553" s="236"/>
      <c r="S553" s="236"/>
      <c r="T553" s="237"/>
      <c r="AT553" s="238" t="s">
        <v>161</v>
      </c>
      <c r="AU553" s="238" t="s">
        <v>85</v>
      </c>
      <c r="AV553" s="11" t="s">
        <v>85</v>
      </c>
      <c r="AW553" s="11" t="s">
        <v>33</v>
      </c>
      <c r="AX553" s="11" t="s">
        <v>70</v>
      </c>
      <c r="AY553" s="238" t="s">
        <v>153</v>
      </c>
    </row>
    <row r="554" s="14" customFormat="1">
      <c r="B554" s="272"/>
      <c r="C554" s="273"/>
      <c r="D554" s="229" t="s">
        <v>161</v>
      </c>
      <c r="E554" s="274" t="s">
        <v>21</v>
      </c>
      <c r="F554" s="275" t="s">
        <v>227</v>
      </c>
      <c r="G554" s="273"/>
      <c r="H554" s="276">
        <v>20</v>
      </c>
      <c r="I554" s="277"/>
      <c r="J554" s="273"/>
      <c r="K554" s="273"/>
      <c r="L554" s="278"/>
      <c r="M554" s="279"/>
      <c r="N554" s="280"/>
      <c r="O554" s="280"/>
      <c r="P554" s="280"/>
      <c r="Q554" s="280"/>
      <c r="R554" s="280"/>
      <c r="S554" s="280"/>
      <c r="T554" s="281"/>
      <c r="AT554" s="282" t="s">
        <v>161</v>
      </c>
      <c r="AU554" s="282" t="s">
        <v>85</v>
      </c>
      <c r="AV554" s="14" t="s">
        <v>159</v>
      </c>
      <c r="AW554" s="14" t="s">
        <v>33</v>
      </c>
      <c r="AX554" s="14" t="s">
        <v>75</v>
      </c>
      <c r="AY554" s="282" t="s">
        <v>153</v>
      </c>
    </row>
    <row r="555" s="1" customFormat="1" ht="16.5" customHeight="1">
      <c r="B555" s="46"/>
      <c r="C555" s="250" t="s">
        <v>951</v>
      </c>
      <c r="D555" s="250" t="s">
        <v>173</v>
      </c>
      <c r="E555" s="251" t="s">
        <v>952</v>
      </c>
      <c r="F555" s="252" t="s">
        <v>953</v>
      </c>
      <c r="G555" s="253" t="s">
        <v>92</v>
      </c>
      <c r="H555" s="254">
        <v>21</v>
      </c>
      <c r="I555" s="255"/>
      <c r="J555" s="256">
        <f>ROUND(I555*H555,2)</f>
        <v>0</v>
      </c>
      <c r="K555" s="252" t="s">
        <v>158</v>
      </c>
      <c r="L555" s="257"/>
      <c r="M555" s="258" t="s">
        <v>21</v>
      </c>
      <c r="N555" s="259" t="s">
        <v>41</v>
      </c>
      <c r="O555" s="47"/>
      <c r="P555" s="224">
        <f>O555*H555</f>
        <v>0</v>
      </c>
      <c r="Q555" s="224">
        <v>0</v>
      </c>
      <c r="R555" s="224">
        <f>Q555*H555</f>
        <v>0</v>
      </c>
      <c r="S555" s="224">
        <v>0</v>
      </c>
      <c r="T555" s="225">
        <f>S555*H555</f>
        <v>0</v>
      </c>
      <c r="AR555" s="24" t="s">
        <v>332</v>
      </c>
      <c r="AT555" s="24" t="s">
        <v>173</v>
      </c>
      <c r="AU555" s="24" t="s">
        <v>85</v>
      </c>
      <c r="AY555" s="24" t="s">
        <v>153</v>
      </c>
      <c r="BE555" s="226">
        <f>IF(N555="základní",J555,0)</f>
        <v>0</v>
      </c>
      <c r="BF555" s="226">
        <f>IF(N555="snížená",J555,0)</f>
        <v>0</v>
      </c>
      <c r="BG555" s="226">
        <f>IF(N555="zákl. přenesená",J555,0)</f>
        <v>0</v>
      </c>
      <c r="BH555" s="226">
        <f>IF(N555="sníž. přenesená",J555,0)</f>
        <v>0</v>
      </c>
      <c r="BI555" s="226">
        <f>IF(N555="nulová",J555,0)</f>
        <v>0</v>
      </c>
      <c r="BJ555" s="24" t="s">
        <v>75</v>
      </c>
      <c r="BK555" s="226">
        <f>ROUND(I555*H555,2)</f>
        <v>0</v>
      </c>
      <c r="BL555" s="24" t="s">
        <v>239</v>
      </c>
      <c r="BM555" s="24" t="s">
        <v>954</v>
      </c>
    </row>
    <row r="556" s="11" customFormat="1">
      <c r="B556" s="227"/>
      <c r="C556" s="228"/>
      <c r="D556" s="229" t="s">
        <v>161</v>
      </c>
      <c r="E556" s="228"/>
      <c r="F556" s="231" t="s">
        <v>955</v>
      </c>
      <c r="G556" s="228"/>
      <c r="H556" s="232">
        <v>21</v>
      </c>
      <c r="I556" s="233"/>
      <c r="J556" s="228"/>
      <c r="K556" s="228"/>
      <c r="L556" s="234"/>
      <c r="M556" s="235"/>
      <c r="N556" s="236"/>
      <c r="O556" s="236"/>
      <c r="P556" s="236"/>
      <c r="Q556" s="236"/>
      <c r="R556" s="236"/>
      <c r="S556" s="236"/>
      <c r="T556" s="237"/>
      <c r="AT556" s="238" t="s">
        <v>161</v>
      </c>
      <c r="AU556" s="238" t="s">
        <v>85</v>
      </c>
      <c r="AV556" s="11" t="s">
        <v>85</v>
      </c>
      <c r="AW556" s="11" t="s">
        <v>6</v>
      </c>
      <c r="AX556" s="11" t="s">
        <v>75</v>
      </c>
      <c r="AY556" s="238" t="s">
        <v>153</v>
      </c>
    </row>
    <row r="557" s="1" customFormat="1" ht="16.5" customHeight="1">
      <c r="B557" s="46"/>
      <c r="C557" s="215" t="s">
        <v>956</v>
      </c>
      <c r="D557" s="215" t="s">
        <v>155</v>
      </c>
      <c r="E557" s="216" t="s">
        <v>957</v>
      </c>
      <c r="F557" s="217" t="s">
        <v>958</v>
      </c>
      <c r="G557" s="218" t="s">
        <v>92</v>
      </c>
      <c r="H557" s="219">
        <v>157.85300000000001</v>
      </c>
      <c r="I557" s="220"/>
      <c r="J557" s="221">
        <f>ROUND(I557*H557,2)</f>
        <v>0</v>
      </c>
      <c r="K557" s="217" t="s">
        <v>158</v>
      </c>
      <c r="L557" s="72"/>
      <c r="M557" s="222" t="s">
        <v>21</v>
      </c>
      <c r="N557" s="223" t="s">
        <v>41</v>
      </c>
      <c r="O557" s="47"/>
      <c r="P557" s="224">
        <f>O557*H557</f>
        <v>0</v>
      </c>
      <c r="Q557" s="224">
        <v>0</v>
      </c>
      <c r="R557" s="224">
        <f>Q557*H557</f>
        <v>0</v>
      </c>
      <c r="S557" s="224">
        <v>0</v>
      </c>
      <c r="T557" s="225">
        <f>S557*H557</f>
        <v>0</v>
      </c>
      <c r="AR557" s="24" t="s">
        <v>239</v>
      </c>
      <c r="AT557" s="24" t="s">
        <v>155</v>
      </c>
      <c r="AU557" s="24" t="s">
        <v>85</v>
      </c>
      <c r="AY557" s="24" t="s">
        <v>153</v>
      </c>
      <c r="BE557" s="226">
        <f>IF(N557="základní",J557,0)</f>
        <v>0</v>
      </c>
      <c r="BF557" s="226">
        <f>IF(N557="snížená",J557,0)</f>
        <v>0</v>
      </c>
      <c r="BG557" s="226">
        <f>IF(N557="zákl. přenesená",J557,0)</f>
        <v>0</v>
      </c>
      <c r="BH557" s="226">
        <f>IF(N557="sníž. přenesená",J557,0)</f>
        <v>0</v>
      </c>
      <c r="BI557" s="226">
        <f>IF(N557="nulová",J557,0)</f>
        <v>0</v>
      </c>
      <c r="BJ557" s="24" t="s">
        <v>75</v>
      </c>
      <c r="BK557" s="226">
        <f>ROUND(I557*H557,2)</f>
        <v>0</v>
      </c>
      <c r="BL557" s="24" t="s">
        <v>239</v>
      </c>
      <c r="BM557" s="24" t="s">
        <v>959</v>
      </c>
    </row>
    <row r="558" s="1" customFormat="1" ht="16.5" customHeight="1">
      <c r="B558" s="46"/>
      <c r="C558" s="215" t="s">
        <v>960</v>
      </c>
      <c r="D558" s="215" t="s">
        <v>155</v>
      </c>
      <c r="E558" s="216" t="s">
        <v>961</v>
      </c>
      <c r="F558" s="217" t="s">
        <v>962</v>
      </c>
      <c r="G558" s="218" t="s">
        <v>92</v>
      </c>
      <c r="H558" s="219">
        <v>157.85300000000001</v>
      </c>
      <c r="I558" s="220"/>
      <c r="J558" s="221">
        <f>ROUND(I558*H558,2)</f>
        <v>0</v>
      </c>
      <c r="K558" s="217" t="s">
        <v>158</v>
      </c>
      <c r="L558" s="72"/>
      <c r="M558" s="222" t="s">
        <v>21</v>
      </c>
      <c r="N558" s="223" t="s">
        <v>41</v>
      </c>
      <c r="O558" s="47"/>
      <c r="P558" s="224">
        <f>O558*H558</f>
        <v>0</v>
      </c>
      <c r="Q558" s="224">
        <v>0.00020000000000000001</v>
      </c>
      <c r="R558" s="224">
        <f>Q558*H558</f>
        <v>0.031570600000000004</v>
      </c>
      <c r="S558" s="224">
        <v>0</v>
      </c>
      <c r="T558" s="225">
        <f>S558*H558</f>
        <v>0</v>
      </c>
      <c r="AR558" s="24" t="s">
        <v>239</v>
      </c>
      <c r="AT558" s="24" t="s">
        <v>155</v>
      </c>
      <c r="AU558" s="24" t="s">
        <v>85</v>
      </c>
      <c r="AY558" s="24" t="s">
        <v>153</v>
      </c>
      <c r="BE558" s="226">
        <f>IF(N558="základní",J558,0)</f>
        <v>0</v>
      </c>
      <c r="BF558" s="226">
        <f>IF(N558="snížená",J558,0)</f>
        <v>0</v>
      </c>
      <c r="BG558" s="226">
        <f>IF(N558="zákl. přenesená",J558,0)</f>
        <v>0</v>
      </c>
      <c r="BH558" s="226">
        <f>IF(N558="sníž. přenesená",J558,0)</f>
        <v>0</v>
      </c>
      <c r="BI558" s="226">
        <f>IF(N558="nulová",J558,0)</f>
        <v>0</v>
      </c>
      <c r="BJ558" s="24" t="s">
        <v>75</v>
      </c>
      <c r="BK558" s="226">
        <f>ROUND(I558*H558,2)</f>
        <v>0</v>
      </c>
      <c r="BL558" s="24" t="s">
        <v>239</v>
      </c>
      <c r="BM558" s="24" t="s">
        <v>963</v>
      </c>
    </row>
    <row r="559" s="1" customFormat="1" ht="25.5" customHeight="1">
      <c r="B559" s="46"/>
      <c r="C559" s="215" t="s">
        <v>964</v>
      </c>
      <c r="D559" s="215" t="s">
        <v>155</v>
      </c>
      <c r="E559" s="216" t="s">
        <v>965</v>
      </c>
      <c r="F559" s="217" t="s">
        <v>966</v>
      </c>
      <c r="G559" s="218" t="s">
        <v>92</v>
      </c>
      <c r="H559" s="219">
        <v>157.85300000000001</v>
      </c>
      <c r="I559" s="220"/>
      <c r="J559" s="221">
        <f>ROUND(I559*H559,2)</f>
        <v>0</v>
      </c>
      <c r="K559" s="217" t="s">
        <v>158</v>
      </c>
      <c r="L559" s="72"/>
      <c r="M559" s="222" t="s">
        <v>21</v>
      </c>
      <c r="N559" s="223" t="s">
        <v>41</v>
      </c>
      <c r="O559" s="47"/>
      <c r="P559" s="224">
        <f>O559*H559</f>
        <v>0</v>
      </c>
      <c r="Q559" s="224">
        <v>0.00027</v>
      </c>
      <c r="R559" s="224">
        <f>Q559*H559</f>
        <v>0.042620310000000002</v>
      </c>
      <c r="S559" s="224">
        <v>0</v>
      </c>
      <c r="T559" s="225">
        <f>S559*H559</f>
        <v>0</v>
      </c>
      <c r="AR559" s="24" t="s">
        <v>239</v>
      </c>
      <c r="AT559" s="24" t="s">
        <v>155</v>
      </c>
      <c r="AU559" s="24" t="s">
        <v>85</v>
      </c>
      <c r="AY559" s="24" t="s">
        <v>153</v>
      </c>
      <c r="BE559" s="226">
        <f>IF(N559="základní",J559,0)</f>
        <v>0</v>
      </c>
      <c r="BF559" s="226">
        <f>IF(N559="snížená",J559,0)</f>
        <v>0</v>
      </c>
      <c r="BG559" s="226">
        <f>IF(N559="zákl. přenesená",J559,0)</f>
        <v>0</v>
      </c>
      <c r="BH559" s="226">
        <f>IF(N559="sníž. přenesená",J559,0)</f>
        <v>0</v>
      </c>
      <c r="BI559" s="226">
        <f>IF(N559="nulová",J559,0)</f>
        <v>0</v>
      </c>
      <c r="BJ559" s="24" t="s">
        <v>75</v>
      </c>
      <c r="BK559" s="226">
        <f>ROUND(I559*H559,2)</f>
        <v>0</v>
      </c>
      <c r="BL559" s="24" t="s">
        <v>239</v>
      </c>
      <c r="BM559" s="24" t="s">
        <v>967</v>
      </c>
    </row>
    <row r="560" s="11" customFormat="1">
      <c r="B560" s="227"/>
      <c r="C560" s="228"/>
      <c r="D560" s="229" t="s">
        <v>161</v>
      </c>
      <c r="E560" s="230" t="s">
        <v>21</v>
      </c>
      <c r="F560" s="231" t="s">
        <v>968</v>
      </c>
      <c r="G560" s="228"/>
      <c r="H560" s="232">
        <v>137.13300000000001</v>
      </c>
      <c r="I560" s="233"/>
      <c r="J560" s="228"/>
      <c r="K560" s="228"/>
      <c r="L560" s="234"/>
      <c r="M560" s="235"/>
      <c r="N560" s="236"/>
      <c r="O560" s="236"/>
      <c r="P560" s="236"/>
      <c r="Q560" s="236"/>
      <c r="R560" s="236"/>
      <c r="S560" s="236"/>
      <c r="T560" s="237"/>
      <c r="AT560" s="238" t="s">
        <v>161</v>
      </c>
      <c r="AU560" s="238" t="s">
        <v>85</v>
      </c>
      <c r="AV560" s="11" t="s">
        <v>85</v>
      </c>
      <c r="AW560" s="11" t="s">
        <v>33</v>
      </c>
      <c r="AX560" s="11" t="s">
        <v>70</v>
      </c>
      <c r="AY560" s="238" t="s">
        <v>153</v>
      </c>
    </row>
    <row r="561" s="11" customFormat="1">
      <c r="B561" s="227"/>
      <c r="C561" s="228"/>
      <c r="D561" s="229" t="s">
        <v>161</v>
      </c>
      <c r="E561" s="230" t="s">
        <v>21</v>
      </c>
      <c r="F561" s="231" t="s">
        <v>969</v>
      </c>
      <c r="G561" s="228"/>
      <c r="H561" s="232">
        <v>20.719999999999999</v>
      </c>
      <c r="I561" s="233"/>
      <c r="J561" s="228"/>
      <c r="K561" s="228"/>
      <c r="L561" s="234"/>
      <c r="M561" s="235"/>
      <c r="N561" s="236"/>
      <c r="O561" s="236"/>
      <c r="P561" s="236"/>
      <c r="Q561" s="236"/>
      <c r="R561" s="236"/>
      <c r="S561" s="236"/>
      <c r="T561" s="237"/>
      <c r="AT561" s="238" t="s">
        <v>161</v>
      </c>
      <c r="AU561" s="238" t="s">
        <v>85</v>
      </c>
      <c r="AV561" s="11" t="s">
        <v>85</v>
      </c>
      <c r="AW561" s="11" t="s">
        <v>33</v>
      </c>
      <c r="AX561" s="11" t="s">
        <v>70</v>
      </c>
      <c r="AY561" s="238" t="s">
        <v>153</v>
      </c>
    </row>
    <row r="562" s="14" customFormat="1">
      <c r="B562" s="272"/>
      <c r="C562" s="273"/>
      <c r="D562" s="229" t="s">
        <v>161</v>
      </c>
      <c r="E562" s="274" t="s">
        <v>21</v>
      </c>
      <c r="F562" s="275" t="s">
        <v>227</v>
      </c>
      <c r="G562" s="273"/>
      <c r="H562" s="276">
        <v>157.85300000000001</v>
      </c>
      <c r="I562" s="277"/>
      <c r="J562" s="273"/>
      <c r="K562" s="273"/>
      <c r="L562" s="278"/>
      <c r="M562" s="279"/>
      <c r="N562" s="280"/>
      <c r="O562" s="280"/>
      <c r="P562" s="280"/>
      <c r="Q562" s="280"/>
      <c r="R562" s="280"/>
      <c r="S562" s="280"/>
      <c r="T562" s="281"/>
      <c r="AT562" s="282" t="s">
        <v>161</v>
      </c>
      <c r="AU562" s="282" t="s">
        <v>85</v>
      </c>
      <c r="AV562" s="14" t="s">
        <v>159</v>
      </c>
      <c r="AW562" s="14" t="s">
        <v>33</v>
      </c>
      <c r="AX562" s="14" t="s">
        <v>75</v>
      </c>
      <c r="AY562" s="282" t="s">
        <v>153</v>
      </c>
    </row>
    <row r="563" s="10" customFormat="1" ht="37.44001" customHeight="1">
      <c r="B563" s="199"/>
      <c r="C563" s="200"/>
      <c r="D563" s="201" t="s">
        <v>69</v>
      </c>
      <c r="E563" s="202" t="s">
        <v>970</v>
      </c>
      <c r="F563" s="202" t="s">
        <v>971</v>
      </c>
      <c r="G563" s="200"/>
      <c r="H563" s="200"/>
      <c r="I563" s="203"/>
      <c r="J563" s="204">
        <f>BK563</f>
        <v>0</v>
      </c>
      <c r="K563" s="200"/>
      <c r="L563" s="205"/>
      <c r="M563" s="206"/>
      <c r="N563" s="207"/>
      <c r="O563" s="207"/>
      <c r="P563" s="208">
        <f>P564+P568+P576+P586</f>
        <v>0</v>
      </c>
      <c r="Q563" s="207"/>
      <c r="R563" s="208">
        <f>R564+R568+R576+R586</f>
        <v>0</v>
      </c>
      <c r="S563" s="207"/>
      <c r="T563" s="209">
        <f>T564+T568+T576+T586</f>
        <v>0</v>
      </c>
      <c r="AR563" s="210" t="s">
        <v>182</v>
      </c>
      <c r="AT563" s="211" t="s">
        <v>69</v>
      </c>
      <c r="AU563" s="211" t="s">
        <v>70</v>
      </c>
      <c r="AY563" s="210" t="s">
        <v>153</v>
      </c>
      <c r="BK563" s="212">
        <f>BK564+BK568+BK576+BK586</f>
        <v>0</v>
      </c>
    </row>
    <row r="564" s="10" customFormat="1" ht="19.92" customHeight="1">
      <c r="B564" s="199"/>
      <c r="C564" s="200"/>
      <c r="D564" s="201" t="s">
        <v>69</v>
      </c>
      <c r="E564" s="213" t="s">
        <v>972</v>
      </c>
      <c r="F564" s="213" t="s">
        <v>973</v>
      </c>
      <c r="G564" s="200"/>
      <c r="H564" s="200"/>
      <c r="I564" s="203"/>
      <c r="J564" s="214">
        <f>BK564</f>
        <v>0</v>
      </c>
      <c r="K564" s="200"/>
      <c r="L564" s="205"/>
      <c r="M564" s="206"/>
      <c r="N564" s="207"/>
      <c r="O564" s="207"/>
      <c r="P564" s="208">
        <f>SUM(P565:P567)</f>
        <v>0</v>
      </c>
      <c r="Q564" s="207"/>
      <c r="R564" s="208">
        <f>SUM(R565:R567)</f>
        <v>0</v>
      </c>
      <c r="S564" s="207"/>
      <c r="T564" s="209">
        <f>SUM(T565:T567)</f>
        <v>0</v>
      </c>
      <c r="AR564" s="210" t="s">
        <v>182</v>
      </c>
      <c r="AT564" s="211" t="s">
        <v>69</v>
      </c>
      <c r="AU564" s="211" t="s">
        <v>75</v>
      </c>
      <c r="AY564" s="210" t="s">
        <v>153</v>
      </c>
      <c r="BK564" s="212">
        <f>SUM(BK565:BK567)</f>
        <v>0</v>
      </c>
    </row>
    <row r="565" s="1" customFormat="1" ht="16.5" customHeight="1">
      <c r="B565" s="46"/>
      <c r="C565" s="215" t="s">
        <v>974</v>
      </c>
      <c r="D565" s="215" t="s">
        <v>155</v>
      </c>
      <c r="E565" s="216" t="s">
        <v>975</v>
      </c>
      <c r="F565" s="217" t="s">
        <v>976</v>
      </c>
      <c r="G565" s="218" t="s">
        <v>977</v>
      </c>
      <c r="H565" s="219">
        <v>1</v>
      </c>
      <c r="I565" s="220"/>
      <c r="J565" s="221">
        <f>ROUND(I565*H565,2)</f>
        <v>0</v>
      </c>
      <c r="K565" s="217" t="s">
        <v>158</v>
      </c>
      <c r="L565" s="72"/>
      <c r="M565" s="222" t="s">
        <v>21</v>
      </c>
      <c r="N565" s="223" t="s">
        <v>41</v>
      </c>
      <c r="O565" s="47"/>
      <c r="P565" s="224">
        <f>O565*H565</f>
        <v>0</v>
      </c>
      <c r="Q565" s="224">
        <v>0</v>
      </c>
      <c r="R565" s="224">
        <f>Q565*H565</f>
        <v>0</v>
      </c>
      <c r="S565" s="224">
        <v>0</v>
      </c>
      <c r="T565" s="225">
        <f>S565*H565</f>
        <v>0</v>
      </c>
      <c r="AR565" s="24" t="s">
        <v>978</v>
      </c>
      <c r="AT565" s="24" t="s">
        <v>155</v>
      </c>
      <c r="AU565" s="24" t="s">
        <v>85</v>
      </c>
      <c r="AY565" s="24" t="s">
        <v>153</v>
      </c>
      <c r="BE565" s="226">
        <f>IF(N565="základní",J565,0)</f>
        <v>0</v>
      </c>
      <c r="BF565" s="226">
        <f>IF(N565="snížená",J565,0)</f>
        <v>0</v>
      </c>
      <c r="BG565" s="226">
        <f>IF(N565="zákl. přenesená",J565,0)</f>
        <v>0</v>
      </c>
      <c r="BH565" s="226">
        <f>IF(N565="sníž. přenesená",J565,0)</f>
        <v>0</v>
      </c>
      <c r="BI565" s="226">
        <f>IF(N565="nulová",J565,0)</f>
        <v>0</v>
      </c>
      <c r="BJ565" s="24" t="s">
        <v>75</v>
      </c>
      <c r="BK565" s="226">
        <f>ROUND(I565*H565,2)</f>
        <v>0</v>
      </c>
      <c r="BL565" s="24" t="s">
        <v>978</v>
      </c>
      <c r="BM565" s="24" t="s">
        <v>979</v>
      </c>
    </row>
    <row r="566" s="11" customFormat="1">
      <c r="B566" s="227"/>
      <c r="C566" s="228"/>
      <c r="D566" s="229" t="s">
        <v>161</v>
      </c>
      <c r="E566" s="230" t="s">
        <v>21</v>
      </c>
      <c r="F566" s="231" t="s">
        <v>980</v>
      </c>
      <c r="G566" s="228"/>
      <c r="H566" s="232">
        <v>1</v>
      </c>
      <c r="I566" s="233"/>
      <c r="J566" s="228"/>
      <c r="K566" s="228"/>
      <c r="L566" s="234"/>
      <c r="M566" s="235"/>
      <c r="N566" s="236"/>
      <c r="O566" s="236"/>
      <c r="P566" s="236"/>
      <c r="Q566" s="236"/>
      <c r="R566" s="236"/>
      <c r="S566" s="236"/>
      <c r="T566" s="237"/>
      <c r="AT566" s="238" t="s">
        <v>161</v>
      </c>
      <c r="AU566" s="238" t="s">
        <v>85</v>
      </c>
      <c r="AV566" s="11" t="s">
        <v>85</v>
      </c>
      <c r="AW566" s="11" t="s">
        <v>33</v>
      </c>
      <c r="AX566" s="11" t="s">
        <v>75</v>
      </c>
      <c r="AY566" s="238" t="s">
        <v>153</v>
      </c>
    </row>
    <row r="567" s="1" customFormat="1" ht="16.5" customHeight="1">
      <c r="B567" s="46"/>
      <c r="C567" s="215" t="s">
        <v>981</v>
      </c>
      <c r="D567" s="215" t="s">
        <v>155</v>
      </c>
      <c r="E567" s="216" t="s">
        <v>982</v>
      </c>
      <c r="F567" s="217" t="s">
        <v>983</v>
      </c>
      <c r="G567" s="218" t="s">
        <v>977</v>
      </c>
      <c r="H567" s="219">
        <v>1</v>
      </c>
      <c r="I567" s="220"/>
      <c r="J567" s="221">
        <f>ROUND(I567*H567,2)</f>
        <v>0</v>
      </c>
      <c r="K567" s="217" t="s">
        <v>158</v>
      </c>
      <c r="L567" s="72"/>
      <c r="M567" s="222" t="s">
        <v>21</v>
      </c>
      <c r="N567" s="223" t="s">
        <v>41</v>
      </c>
      <c r="O567" s="47"/>
      <c r="P567" s="224">
        <f>O567*H567</f>
        <v>0</v>
      </c>
      <c r="Q567" s="224">
        <v>0</v>
      </c>
      <c r="R567" s="224">
        <f>Q567*H567</f>
        <v>0</v>
      </c>
      <c r="S567" s="224">
        <v>0</v>
      </c>
      <c r="T567" s="225">
        <f>S567*H567</f>
        <v>0</v>
      </c>
      <c r="AR567" s="24" t="s">
        <v>978</v>
      </c>
      <c r="AT567" s="24" t="s">
        <v>155</v>
      </c>
      <c r="AU567" s="24" t="s">
        <v>85</v>
      </c>
      <c r="AY567" s="24" t="s">
        <v>153</v>
      </c>
      <c r="BE567" s="226">
        <f>IF(N567="základní",J567,0)</f>
        <v>0</v>
      </c>
      <c r="BF567" s="226">
        <f>IF(N567="snížená",J567,0)</f>
        <v>0</v>
      </c>
      <c r="BG567" s="226">
        <f>IF(N567="zákl. přenesená",J567,0)</f>
        <v>0</v>
      </c>
      <c r="BH567" s="226">
        <f>IF(N567="sníž. přenesená",J567,0)</f>
        <v>0</v>
      </c>
      <c r="BI567" s="226">
        <f>IF(N567="nulová",J567,0)</f>
        <v>0</v>
      </c>
      <c r="BJ567" s="24" t="s">
        <v>75</v>
      </c>
      <c r="BK567" s="226">
        <f>ROUND(I567*H567,2)</f>
        <v>0</v>
      </c>
      <c r="BL567" s="24" t="s">
        <v>978</v>
      </c>
      <c r="BM567" s="24" t="s">
        <v>984</v>
      </c>
    </row>
    <row r="568" s="10" customFormat="1" ht="29.88" customHeight="1">
      <c r="B568" s="199"/>
      <c r="C568" s="200"/>
      <c r="D568" s="201" t="s">
        <v>69</v>
      </c>
      <c r="E568" s="213" t="s">
        <v>985</v>
      </c>
      <c r="F568" s="213" t="s">
        <v>986</v>
      </c>
      <c r="G568" s="200"/>
      <c r="H568" s="200"/>
      <c r="I568" s="203"/>
      <c r="J568" s="214">
        <f>BK568</f>
        <v>0</v>
      </c>
      <c r="K568" s="200"/>
      <c r="L568" s="205"/>
      <c r="M568" s="206"/>
      <c r="N568" s="207"/>
      <c r="O568" s="207"/>
      <c r="P568" s="208">
        <f>SUM(P569:P575)</f>
        <v>0</v>
      </c>
      <c r="Q568" s="207"/>
      <c r="R568" s="208">
        <f>SUM(R569:R575)</f>
        <v>0</v>
      </c>
      <c r="S568" s="207"/>
      <c r="T568" s="209">
        <f>SUM(T569:T575)</f>
        <v>0</v>
      </c>
      <c r="AR568" s="210" t="s">
        <v>182</v>
      </c>
      <c r="AT568" s="211" t="s">
        <v>69</v>
      </c>
      <c r="AU568" s="211" t="s">
        <v>75</v>
      </c>
      <c r="AY568" s="210" t="s">
        <v>153</v>
      </c>
      <c r="BK568" s="212">
        <f>SUM(BK569:BK575)</f>
        <v>0</v>
      </c>
    </row>
    <row r="569" s="1" customFormat="1" ht="16.5" customHeight="1">
      <c r="B569" s="46"/>
      <c r="C569" s="215" t="s">
        <v>987</v>
      </c>
      <c r="D569" s="215" t="s">
        <v>155</v>
      </c>
      <c r="E569" s="216" t="s">
        <v>988</v>
      </c>
      <c r="F569" s="217" t="s">
        <v>986</v>
      </c>
      <c r="G569" s="218" t="s">
        <v>977</v>
      </c>
      <c r="H569" s="219">
        <v>1</v>
      </c>
      <c r="I569" s="220"/>
      <c r="J569" s="221">
        <f>ROUND(I569*H569,2)</f>
        <v>0</v>
      </c>
      <c r="K569" s="217" t="s">
        <v>158</v>
      </c>
      <c r="L569" s="72"/>
      <c r="M569" s="222" t="s">
        <v>21</v>
      </c>
      <c r="N569" s="223" t="s">
        <v>41</v>
      </c>
      <c r="O569" s="47"/>
      <c r="P569" s="224">
        <f>O569*H569</f>
        <v>0</v>
      </c>
      <c r="Q569" s="224">
        <v>0</v>
      </c>
      <c r="R569" s="224">
        <f>Q569*H569</f>
        <v>0</v>
      </c>
      <c r="S569" s="224">
        <v>0</v>
      </c>
      <c r="T569" s="225">
        <f>S569*H569</f>
        <v>0</v>
      </c>
      <c r="AR569" s="24" t="s">
        <v>978</v>
      </c>
      <c r="AT569" s="24" t="s">
        <v>155</v>
      </c>
      <c r="AU569" s="24" t="s">
        <v>85</v>
      </c>
      <c r="AY569" s="24" t="s">
        <v>153</v>
      </c>
      <c r="BE569" s="226">
        <f>IF(N569="základní",J569,0)</f>
        <v>0</v>
      </c>
      <c r="BF569" s="226">
        <f>IF(N569="snížená",J569,0)</f>
        <v>0</v>
      </c>
      <c r="BG569" s="226">
        <f>IF(N569="zákl. přenesená",J569,0)</f>
        <v>0</v>
      </c>
      <c r="BH569" s="226">
        <f>IF(N569="sníž. přenesená",J569,0)</f>
        <v>0</v>
      </c>
      <c r="BI569" s="226">
        <f>IF(N569="nulová",J569,0)</f>
        <v>0</v>
      </c>
      <c r="BJ569" s="24" t="s">
        <v>75</v>
      </c>
      <c r="BK569" s="226">
        <f>ROUND(I569*H569,2)</f>
        <v>0</v>
      </c>
      <c r="BL569" s="24" t="s">
        <v>978</v>
      </c>
      <c r="BM569" s="24" t="s">
        <v>989</v>
      </c>
    </row>
    <row r="570" s="11" customFormat="1">
      <c r="B570" s="227"/>
      <c r="C570" s="228"/>
      <c r="D570" s="229" t="s">
        <v>161</v>
      </c>
      <c r="E570" s="230" t="s">
        <v>21</v>
      </c>
      <c r="F570" s="231" t="s">
        <v>990</v>
      </c>
      <c r="G570" s="228"/>
      <c r="H570" s="232">
        <v>1</v>
      </c>
      <c r="I570" s="233"/>
      <c r="J570" s="228"/>
      <c r="K570" s="228"/>
      <c r="L570" s="234"/>
      <c r="M570" s="235"/>
      <c r="N570" s="236"/>
      <c r="O570" s="236"/>
      <c r="P570" s="236"/>
      <c r="Q570" s="236"/>
      <c r="R570" s="236"/>
      <c r="S570" s="236"/>
      <c r="T570" s="237"/>
      <c r="AT570" s="238" t="s">
        <v>161</v>
      </c>
      <c r="AU570" s="238" t="s">
        <v>85</v>
      </c>
      <c r="AV570" s="11" t="s">
        <v>85</v>
      </c>
      <c r="AW570" s="11" t="s">
        <v>33</v>
      </c>
      <c r="AX570" s="11" t="s">
        <v>70</v>
      </c>
      <c r="AY570" s="238" t="s">
        <v>153</v>
      </c>
    </row>
    <row r="571" s="13" customFormat="1">
      <c r="B571" s="262"/>
      <c r="C571" s="263"/>
      <c r="D571" s="229" t="s">
        <v>161</v>
      </c>
      <c r="E571" s="264" t="s">
        <v>21</v>
      </c>
      <c r="F571" s="265" t="s">
        <v>991</v>
      </c>
      <c r="G571" s="263"/>
      <c r="H571" s="264" t="s">
        <v>21</v>
      </c>
      <c r="I571" s="266"/>
      <c r="J571" s="263"/>
      <c r="K571" s="263"/>
      <c r="L571" s="267"/>
      <c r="M571" s="268"/>
      <c r="N571" s="269"/>
      <c r="O571" s="269"/>
      <c r="P571" s="269"/>
      <c r="Q571" s="269"/>
      <c r="R571" s="269"/>
      <c r="S571" s="269"/>
      <c r="T571" s="270"/>
      <c r="AT571" s="271" t="s">
        <v>161</v>
      </c>
      <c r="AU571" s="271" t="s">
        <v>85</v>
      </c>
      <c r="AV571" s="13" t="s">
        <v>75</v>
      </c>
      <c r="AW571" s="13" t="s">
        <v>33</v>
      </c>
      <c r="AX571" s="13" t="s">
        <v>70</v>
      </c>
      <c r="AY571" s="271" t="s">
        <v>153</v>
      </c>
    </row>
    <row r="572" s="13" customFormat="1">
      <c r="B572" s="262"/>
      <c r="C572" s="263"/>
      <c r="D572" s="229" t="s">
        <v>161</v>
      </c>
      <c r="E572" s="264" t="s">
        <v>21</v>
      </c>
      <c r="F572" s="265" t="s">
        <v>992</v>
      </c>
      <c r="G572" s="263"/>
      <c r="H572" s="264" t="s">
        <v>21</v>
      </c>
      <c r="I572" s="266"/>
      <c r="J572" s="263"/>
      <c r="K572" s="263"/>
      <c r="L572" s="267"/>
      <c r="M572" s="268"/>
      <c r="N572" s="269"/>
      <c r="O572" s="269"/>
      <c r="P572" s="269"/>
      <c r="Q572" s="269"/>
      <c r="R572" s="269"/>
      <c r="S572" s="269"/>
      <c r="T572" s="270"/>
      <c r="AT572" s="271" t="s">
        <v>161</v>
      </c>
      <c r="AU572" s="271" t="s">
        <v>85</v>
      </c>
      <c r="AV572" s="13" t="s">
        <v>75</v>
      </c>
      <c r="AW572" s="13" t="s">
        <v>33</v>
      </c>
      <c r="AX572" s="13" t="s">
        <v>70</v>
      </c>
      <c r="AY572" s="271" t="s">
        <v>153</v>
      </c>
    </row>
    <row r="573" s="13" customFormat="1">
      <c r="B573" s="262"/>
      <c r="C573" s="263"/>
      <c r="D573" s="229" t="s">
        <v>161</v>
      </c>
      <c r="E573" s="264" t="s">
        <v>21</v>
      </c>
      <c r="F573" s="265" t="s">
        <v>993</v>
      </c>
      <c r="G573" s="263"/>
      <c r="H573" s="264" t="s">
        <v>21</v>
      </c>
      <c r="I573" s="266"/>
      <c r="J573" s="263"/>
      <c r="K573" s="263"/>
      <c r="L573" s="267"/>
      <c r="M573" s="268"/>
      <c r="N573" s="269"/>
      <c r="O573" s="269"/>
      <c r="P573" s="269"/>
      <c r="Q573" s="269"/>
      <c r="R573" s="269"/>
      <c r="S573" s="269"/>
      <c r="T573" s="270"/>
      <c r="AT573" s="271" t="s">
        <v>161</v>
      </c>
      <c r="AU573" s="271" t="s">
        <v>85</v>
      </c>
      <c r="AV573" s="13" t="s">
        <v>75</v>
      </c>
      <c r="AW573" s="13" t="s">
        <v>33</v>
      </c>
      <c r="AX573" s="13" t="s">
        <v>70</v>
      </c>
      <c r="AY573" s="271" t="s">
        <v>153</v>
      </c>
    </row>
    <row r="574" s="13" customFormat="1">
      <c r="B574" s="262"/>
      <c r="C574" s="263"/>
      <c r="D574" s="229" t="s">
        <v>161</v>
      </c>
      <c r="E574" s="264" t="s">
        <v>21</v>
      </c>
      <c r="F574" s="265" t="s">
        <v>994</v>
      </c>
      <c r="G574" s="263"/>
      <c r="H574" s="264" t="s">
        <v>21</v>
      </c>
      <c r="I574" s="266"/>
      <c r="J574" s="263"/>
      <c r="K574" s="263"/>
      <c r="L574" s="267"/>
      <c r="M574" s="268"/>
      <c r="N574" s="269"/>
      <c r="O574" s="269"/>
      <c r="P574" s="269"/>
      <c r="Q574" s="269"/>
      <c r="R574" s="269"/>
      <c r="S574" s="269"/>
      <c r="T574" s="270"/>
      <c r="AT574" s="271" t="s">
        <v>161</v>
      </c>
      <c r="AU574" s="271" t="s">
        <v>85</v>
      </c>
      <c r="AV574" s="13" t="s">
        <v>75</v>
      </c>
      <c r="AW574" s="13" t="s">
        <v>33</v>
      </c>
      <c r="AX574" s="13" t="s">
        <v>70</v>
      </c>
      <c r="AY574" s="271" t="s">
        <v>153</v>
      </c>
    </row>
    <row r="575" s="14" customFormat="1">
      <c r="B575" s="272"/>
      <c r="C575" s="273"/>
      <c r="D575" s="229" t="s">
        <v>161</v>
      </c>
      <c r="E575" s="274" t="s">
        <v>21</v>
      </c>
      <c r="F575" s="275" t="s">
        <v>227</v>
      </c>
      <c r="G575" s="273"/>
      <c r="H575" s="276">
        <v>1</v>
      </c>
      <c r="I575" s="277"/>
      <c r="J575" s="273"/>
      <c r="K575" s="273"/>
      <c r="L575" s="278"/>
      <c r="M575" s="279"/>
      <c r="N575" s="280"/>
      <c r="O575" s="280"/>
      <c r="P575" s="280"/>
      <c r="Q575" s="280"/>
      <c r="R575" s="280"/>
      <c r="S575" s="280"/>
      <c r="T575" s="281"/>
      <c r="AT575" s="282" t="s">
        <v>161</v>
      </c>
      <c r="AU575" s="282" t="s">
        <v>85</v>
      </c>
      <c r="AV575" s="14" t="s">
        <v>159</v>
      </c>
      <c r="AW575" s="14" t="s">
        <v>33</v>
      </c>
      <c r="AX575" s="14" t="s">
        <v>75</v>
      </c>
      <c r="AY575" s="282" t="s">
        <v>153</v>
      </c>
    </row>
    <row r="576" s="10" customFormat="1" ht="29.88" customHeight="1">
      <c r="B576" s="199"/>
      <c r="C576" s="200"/>
      <c r="D576" s="201" t="s">
        <v>69</v>
      </c>
      <c r="E576" s="213" t="s">
        <v>995</v>
      </c>
      <c r="F576" s="213" t="s">
        <v>996</v>
      </c>
      <c r="G576" s="200"/>
      <c r="H576" s="200"/>
      <c r="I576" s="203"/>
      <c r="J576" s="214">
        <f>BK576</f>
        <v>0</v>
      </c>
      <c r="K576" s="200"/>
      <c r="L576" s="205"/>
      <c r="M576" s="206"/>
      <c r="N576" s="207"/>
      <c r="O576" s="207"/>
      <c r="P576" s="208">
        <f>SUM(P577:P585)</f>
        <v>0</v>
      </c>
      <c r="Q576" s="207"/>
      <c r="R576" s="208">
        <f>SUM(R577:R585)</f>
        <v>0</v>
      </c>
      <c r="S576" s="207"/>
      <c r="T576" s="209">
        <f>SUM(T577:T585)</f>
        <v>0</v>
      </c>
      <c r="AR576" s="210" t="s">
        <v>182</v>
      </c>
      <c r="AT576" s="211" t="s">
        <v>69</v>
      </c>
      <c r="AU576" s="211" t="s">
        <v>75</v>
      </c>
      <c r="AY576" s="210" t="s">
        <v>153</v>
      </c>
      <c r="BK576" s="212">
        <f>SUM(BK577:BK585)</f>
        <v>0</v>
      </c>
    </row>
    <row r="577" s="1" customFormat="1" ht="16.5" customHeight="1">
      <c r="B577" s="46"/>
      <c r="C577" s="215" t="s">
        <v>997</v>
      </c>
      <c r="D577" s="215" t="s">
        <v>155</v>
      </c>
      <c r="E577" s="216" t="s">
        <v>998</v>
      </c>
      <c r="F577" s="217" t="s">
        <v>999</v>
      </c>
      <c r="G577" s="218" t="s">
        <v>977</v>
      </c>
      <c r="H577" s="219">
        <v>1</v>
      </c>
      <c r="I577" s="220"/>
      <c r="J577" s="221">
        <f>ROUND(I577*H577,2)</f>
        <v>0</v>
      </c>
      <c r="K577" s="217" t="s">
        <v>158</v>
      </c>
      <c r="L577" s="72"/>
      <c r="M577" s="222" t="s">
        <v>21</v>
      </c>
      <c r="N577" s="223" t="s">
        <v>41</v>
      </c>
      <c r="O577" s="47"/>
      <c r="P577" s="224">
        <f>O577*H577</f>
        <v>0</v>
      </c>
      <c r="Q577" s="224">
        <v>0</v>
      </c>
      <c r="R577" s="224">
        <f>Q577*H577</f>
        <v>0</v>
      </c>
      <c r="S577" s="224">
        <v>0</v>
      </c>
      <c r="T577" s="225">
        <f>S577*H577</f>
        <v>0</v>
      </c>
      <c r="AR577" s="24" t="s">
        <v>978</v>
      </c>
      <c r="AT577" s="24" t="s">
        <v>155</v>
      </c>
      <c r="AU577" s="24" t="s">
        <v>85</v>
      </c>
      <c r="AY577" s="24" t="s">
        <v>153</v>
      </c>
      <c r="BE577" s="226">
        <f>IF(N577="základní",J577,0)</f>
        <v>0</v>
      </c>
      <c r="BF577" s="226">
        <f>IF(N577="snížená",J577,0)</f>
        <v>0</v>
      </c>
      <c r="BG577" s="226">
        <f>IF(N577="zákl. přenesená",J577,0)</f>
        <v>0</v>
      </c>
      <c r="BH577" s="226">
        <f>IF(N577="sníž. přenesená",J577,0)</f>
        <v>0</v>
      </c>
      <c r="BI577" s="226">
        <f>IF(N577="nulová",J577,0)</f>
        <v>0</v>
      </c>
      <c r="BJ577" s="24" t="s">
        <v>75</v>
      </c>
      <c r="BK577" s="226">
        <f>ROUND(I577*H577,2)</f>
        <v>0</v>
      </c>
      <c r="BL577" s="24" t="s">
        <v>978</v>
      </c>
      <c r="BM577" s="24" t="s">
        <v>1000</v>
      </c>
    </row>
    <row r="578" s="11" customFormat="1">
      <c r="B578" s="227"/>
      <c r="C578" s="228"/>
      <c r="D578" s="229" t="s">
        <v>161</v>
      </c>
      <c r="E578" s="230" t="s">
        <v>21</v>
      </c>
      <c r="F578" s="231" t="s">
        <v>1001</v>
      </c>
      <c r="G578" s="228"/>
      <c r="H578" s="232">
        <v>1</v>
      </c>
      <c r="I578" s="233"/>
      <c r="J578" s="228"/>
      <c r="K578" s="228"/>
      <c r="L578" s="234"/>
      <c r="M578" s="235"/>
      <c r="N578" s="236"/>
      <c r="O578" s="236"/>
      <c r="P578" s="236"/>
      <c r="Q578" s="236"/>
      <c r="R578" s="236"/>
      <c r="S578" s="236"/>
      <c r="T578" s="237"/>
      <c r="AT578" s="238" t="s">
        <v>161</v>
      </c>
      <c r="AU578" s="238" t="s">
        <v>85</v>
      </c>
      <c r="AV578" s="11" t="s">
        <v>85</v>
      </c>
      <c r="AW578" s="11" t="s">
        <v>33</v>
      </c>
      <c r="AX578" s="11" t="s">
        <v>75</v>
      </c>
      <c r="AY578" s="238" t="s">
        <v>153</v>
      </c>
    </row>
    <row r="579" s="1" customFormat="1" ht="16.5" customHeight="1">
      <c r="B579" s="46"/>
      <c r="C579" s="215" t="s">
        <v>1002</v>
      </c>
      <c r="D579" s="215" t="s">
        <v>155</v>
      </c>
      <c r="E579" s="216" t="s">
        <v>1003</v>
      </c>
      <c r="F579" s="217" t="s">
        <v>1004</v>
      </c>
      <c r="G579" s="218" t="s">
        <v>977</v>
      </c>
      <c r="H579" s="219">
        <v>1</v>
      </c>
      <c r="I579" s="220"/>
      <c r="J579" s="221">
        <f>ROUND(I579*H579,2)</f>
        <v>0</v>
      </c>
      <c r="K579" s="217" t="s">
        <v>158</v>
      </c>
      <c r="L579" s="72"/>
      <c r="M579" s="222" t="s">
        <v>21</v>
      </c>
      <c r="N579" s="223" t="s">
        <v>41</v>
      </c>
      <c r="O579" s="47"/>
      <c r="P579" s="224">
        <f>O579*H579</f>
        <v>0</v>
      </c>
      <c r="Q579" s="224">
        <v>0</v>
      </c>
      <c r="R579" s="224">
        <f>Q579*H579</f>
        <v>0</v>
      </c>
      <c r="S579" s="224">
        <v>0</v>
      </c>
      <c r="T579" s="225">
        <f>S579*H579</f>
        <v>0</v>
      </c>
      <c r="AR579" s="24" t="s">
        <v>978</v>
      </c>
      <c r="AT579" s="24" t="s">
        <v>155</v>
      </c>
      <c r="AU579" s="24" t="s">
        <v>85</v>
      </c>
      <c r="AY579" s="24" t="s">
        <v>153</v>
      </c>
      <c r="BE579" s="226">
        <f>IF(N579="základní",J579,0)</f>
        <v>0</v>
      </c>
      <c r="BF579" s="226">
        <f>IF(N579="snížená",J579,0)</f>
        <v>0</v>
      </c>
      <c r="BG579" s="226">
        <f>IF(N579="zákl. přenesená",J579,0)</f>
        <v>0</v>
      </c>
      <c r="BH579" s="226">
        <f>IF(N579="sníž. přenesená",J579,0)</f>
        <v>0</v>
      </c>
      <c r="BI579" s="226">
        <f>IF(N579="nulová",J579,0)</f>
        <v>0</v>
      </c>
      <c r="BJ579" s="24" t="s">
        <v>75</v>
      </c>
      <c r="BK579" s="226">
        <f>ROUND(I579*H579,2)</f>
        <v>0</v>
      </c>
      <c r="BL579" s="24" t="s">
        <v>978</v>
      </c>
      <c r="BM579" s="24" t="s">
        <v>1005</v>
      </c>
    </row>
    <row r="580" s="11" customFormat="1">
      <c r="B580" s="227"/>
      <c r="C580" s="228"/>
      <c r="D580" s="229" t="s">
        <v>161</v>
      </c>
      <c r="E580" s="230" t="s">
        <v>21</v>
      </c>
      <c r="F580" s="231" t="s">
        <v>1006</v>
      </c>
      <c r="G580" s="228"/>
      <c r="H580" s="232">
        <v>1</v>
      </c>
      <c r="I580" s="233"/>
      <c r="J580" s="228"/>
      <c r="K580" s="228"/>
      <c r="L580" s="234"/>
      <c r="M580" s="235"/>
      <c r="N580" s="236"/>
      <c r="O580" s="236"/>
      <c r="P580" s="236"/>
      <c r="Q580" s="236"/>
      <c r="R580" s="236"/>
      <c r="S580" s="236"/>
      <c r="T580" s="237"/>
      <c r="AT580" s="238" t="s">
        <v>161</v>
      </c>
      <c r="AU580" s="238" t="s">
        <v>85</v>
      </c>
      <c r="AV580" s="11" t="s">
        <v>85</v>
      </c>
      <c r="AW580" s="11" t="s">
        <v>33</v>
      </c>
      <c r="AX580" s="11" t="s">
        <v>70</v>
      </c>
      <c r="AY580" s="238" t="s">
        <v>153</v>
      </c>
    </row>
    <row r="581" s="13" customFormat="1">
      <c r="B581" s="262"/>
      <c r="C581" s="263"/>
      <c r="D581" s="229" t="s">
        <v>161</v>
      </c>
      <c r="E581" s="264" t="s">
        <v>21</v>
      </c>
      <c r="F581" s="265" t="s">
        <v>1007</v>
      </c>
      <c r="G581" s="263"/>
      <c r="H581" s="264" t="s">
        <v>21</v>
      </c>
      <c r="I581" s="266"/>
      <c r="J581" s="263"/>
      <c r="K581" s="263"/>
      <c r="L581" s="267"/>
      <c r="M581" s="268"/>
      <c r="N581" s="269"/>
      <c r="O581" s="269"/>
      <c r="P581" s="269"/>
      <c r="Q581" s="269"/>
      <c r="R581" s="269"/>
      <c r="S581" s="269"/>
      <c r="T581" s="270"/>
      <c r="AT581" s="271" t="s">
        <v>161</v>
      </c>
      <c r="AU581" s="271" t="s">
        <v>85</v>
      </c>
      <c r="AV581" s="13" t="s">
        <v>75</v>
      </c>
      <c r="AW581" s="13" t="s">
        <v>33</v>
      </c>
      <c r="AX581" s="13" t="s">
        <v>70</v>
      </c>
      <c r="AY581" s="271" t="s">
        <v>153</v>
      </c>
    </row>
    <row r="582" s="13" customFormat="1">
      <c r="B582" s="262"/>
      <c r="C582" s="263"/>
      <c r="D582" s="229" t="s">
        <v>161</v>
      </c>
      <c r="E582" s="264" t="s">
        <v>21</v>
      </c>
      <c r="F582" s="265" t="s">
        <v>1008</v>
      </c>
      <c r="G582" s="263"/>
      <c r="H582" s="264" t="s">
        <v>21</v>
      </c>
      <c r="I582" s="266"/>
      <c r="J582" s="263"/>
      <c r="K582" s="263"/>
      <c r="L582" s="267"/>
      <c r="M582" s="268"/>
      <c r="N582" s="269"/>
      <c r="O582" s="269"/>
      <c r="P582" s="269"/>
      <c r="Q582" s="269"/>
      <c r="R582" s="269"/>
      <c r="S582" s="269"/>
      <c r="T582" s="270"/>
      <c r="AT582" s="271" t="s">
        <v>161</v>
      </c>
      <c r="AU582" s="271" t="s">
        <v>85</v>
      </c>
      <c r="AV582" s="13" t="s">
        <v>75</v>
      </c>
      <c r="AW582" s="13" t="s">
        <v>33</v>
      </c>
      <c r="AX582" s="13" t="s">
        <v>70</v>
      </c>
      <c r="AY582" s="271" t="s">
        <v>153</v>
      </c>
    </row>
    <row r="583" s="13" customFormat="1">
      <c r="B583" s="262"/>
      <c r="C583" s="263"/>
      <c r="D583" s="229" t="s">
        <v>161</v>
      </c>
      <c r="E583" s="264" t="s">
        <v>21</v>
      </c>
      <c r="F583" s="265" t="s">
        <v>1009</v>
      </c>
      <c r="G583" s="263"/>
      <c r="H583" s="264" t="s">
        <v>21</v>
      </c>
      <c r="I583" s="266"/>
      <c r="J583" s="263"/>
      <c r="K583" s="263"/>
      <c r="L583" s="267"/>
      <c r="M583" s="268"/>
      <c r="N583" s="269"/>
      <c r="O583" s="269"/>
      <c r="P583" s="269"/>
      <c r="Q583" s="269"/>
      <c r="R583" s="269"/>
      <c r="S583" s="269"/>
      <c r="T583" s="270"/>
      <c r="AT583" s="271" t="s">
        <v>161</v>
      </c>
      <c r="AU583" s="271" t="s">
        <v>85</v>
      </c>
      <c r="AV583" s="13" t="s">
        <v>75</v>
      </c>
      <c r="AW583" s="13" t="s">
        <v>33</v>
      </c>
      <c r="AX583" s="13" t="s">
        <v>70</v>
      </c>
      <c r="AY583" s="271" t="s">
        <v>153</v>
      </c>
    </row>
    <row r="584" s="13" customFormat="1">
      <c r="B584" s="262"/>
      <c r="C584" s="263"/>
      <c r="D584" s="229" t="s">
        <v>161</v>
      </c>
      <c r="E584" s="264" t="s">
        <v>21</v>
      </c>
      <c r="F584" s="265" t="s">
        <v>1010</v>
      </c>
      <c r="G584" s="263"/>
      <c r="H584" s="264" t="s">
        <v>21</v>
      </c>
      <c r="I584" s="266"/>
      <c r="J584" s="263"/>
      <c r="K584" s="263"/>
      <c r="L584" s="267"/>
      <c r="M584" s="268"/>
      <c r="N584" s="269"/>
      <c r="O584" s="269"/>
      <c r="P584" s="269"/>
      <c r="Q584" s="269"/>
      <c r="R584" s="269"/>
      <c r="S584" s="269"/>
      <c r="T584" s="270"/>
      <c r="AT584" s="271" t="s">
        <v>161</v>
      </c>
      <c r="AU584" s="271" t="s">
        <v>85</v>
      </c>
      <c r="AV584" s="13" t="s">
        <v>75</v>
      </c>
      <c r="AW584" s="13" t="s">
        <v>33</v>
      </c>
      <c r="AX584" s="13" t="s">
        <v>70</v>
      </c>
      <c r="AY584" s="271" t="s">
        <v>153</v>
      </c>
    </row>
    <row r="585" s="14" customFormat="1">
      <c r="B585" s="272"/>
      <c r="C585" s="273"/>
      <c r="D585" s="229" t="s">
        <v>161</v>
      </c>
      <c r="E585" s="274" t="s">
        <v>21</v>
      </c>
      <c r="F585" s="275" t="s">
        <v>227</v>
      </c>
      <c r="G585" s="273"/>
      <c r="H585" s="276">
        <v>1</v>
      </c>
      <c r="I585" s="277"/>
      <c r="J585" s="273"/>
      <c r="K585" s="273"/>
      <c r="L585" s="278"/>
      <c r="M585" s="279"/>
      <c r="N585" s="280"/>
      <c r="O585" s="280"/>
      <c r="P585" s="280"/>
      <c r="Q585" s="280"/>
      <c r="R585" s="280"/>
      <c r="S585" s="280"/>
      <c r="T585" s="281"/>
      <c r="AT585" s="282" t="s">
        <v>161</v>
      </c>
      <c r="AU585" s="282" t="s">
        <v>85</v>
      </c>
      <c r="AV585" s="14" t="s">
        <v>159</v>
      </c>
      <c r="AW585" s="14" t="s">
        <v>33</v>
      </c>
      <c r="AX585" s="14" t="s">
        <v>75</v>
      </c>
      <c r="AY585" s="282" t="s">
        <v>153</v>
      </c>
    </row>
    <row r="586" s="10" customFormat="1" ht="29.88" customHeight="1">
      <c r="B586" s="199"/>
      <c r="C586" s="200"/>
      <c r="D586" s="201" t="s">
        <v>69</v>
      </c>
      <c r="E586" s="213" t="s">
        <v>1011</v>
      </c>
      <c r="F586" s="213" t="s">
        <v>1012</v>
      </c>
      <c r="G586" s="200"/>
      <c r="H586" s="200"/>
      <c r="I586" s="203"/>
      <c r="J586" s="214">
        <f>BK586</f>
        <v>0</v>
      </c>
      <c r="K586" s="200"/>
      <c r="L586" s="205"/>
      <c r="M586" s="206"/>
      <c r="N586" s="207"/>
      <c r="O586" s="207"/>
      <c r="P586" s="208">
        <f>SUM(P587:P592)</f>
        <v>0</v>
      </c>
      <c r="Q586" s="207"/>
      <c r="R586" s="208">
        <f>SUM(R587:R592)</f>
        <v>0</v>
      </c>
      <c r="S586" s="207"/>
      <c r="T586" s="209">
        <f>SUM(T587:T592)</f>
        <v>0</v>
      </c>
      <c r="AR586" s="210" t="s">
        <v>182</v>
      </c>
      <c r="AT586" s="211" t="s">
        <v>69</v>
      </c>
      <c r="AU586" s="211" t="s">
        <v>75</v>
      </c>
      <c r="AY586" s="210" t="s">
        <v>153</v>
      </c>
      <c r="BK586" s="212">
        <f>SUM(BK587:BK592)</f>
        <v>0</v>
      </c>
    </row>
    <row r="587" s="1" customFormat="1" ht="16.5" customHeight="1">
      <c r="B587" s="46"/>
      <c r="C587" s="215" t="s">
        <v>1013</v>
      </c>
      <c r="D587" s="215" t="s">
        <v>155</v>
      </c>
      <c r="E587" s="216" t="s">
        <v>1014</v>
      </c>
      <c r="F587" s="217" t="s">
        <v>1012</v>
      </c>
      <c r="G587" s="218" t="s">
        <v>977</v>
      </c>
      <c r="H587" s="219">
        <v>1</v>
      </c>
      <c r="I587" s="220"/>
      <c r="J587" s="221">
        <f>ROUND(I587*H587,2)</f>
        <v>0</v>
      </c>
      <c r="K587" s="217" t="s">
        <v>158</v>
      </c>
      <c r="L587" s="72"/>
      <c r="M587" s="222" t="s">
        <v>21</v>
      </c>
      <c r="N587" s="223" t="s">
        <v>41</v>
      </c>
      <c r="O587" s="47"/>
      <c r="P587" s="224">
        <f>O587*H587</f>
        <v>0</v>
      </c>
      <c r="Q587" s="224">
        <v>0</v>
      </c>
      <c r="R587" s="224">
        <f>Q587*H587</f>
        <v>0</v>
      </c>
      <c r="S587" s="224">
        <v>0</v>
      </c>
      <c r="T587" s="225">
        <f>S587*H587</f>
        <v>0</v>
      </c>
      <c r="AR587" s="24" t="s">
        <v>978</v>
      </c>
      <c r="AT587" s="24" t="s">
        <v>155</v>
      </c>
      <c r="AU587" s="24" t="s">
        <v>85</v>
      </c>
      <c r="AY587" s="24" t="s">
        <v>153</v>
      </c>
      <c r="BE587" s="226">
        <f>IF(N587="základní",J587,0)</f>
        <v>0</v>
      </c>
      <c r="BF587" s="226">
        <f>IF(N587="snížená",J587,0)</f>
        <v>0</v>
      </c>
      <c r="BG587" s="226">
        <f>IF(N587="zákl. přenesená",J587,0)</f>
        <v>0</v>
      </c>
      <c r="BH587" s="226">
        <f>IF(N587="sníž. přenesená",J587,0)</f>
        <v>0</v>
      </c>
      <c r="BI587" s="226">
        <f>IF(N587="nulová",J587,0)</f>
        <v>0</v>
      </c>
      <c r="BJ587" s="24" t="s">
        <v>75</v>
      </c>
      <c r="BK587" s="226">
        <f>ROUND(I587*H587,2)</f>
        <v>0</v>
      </c>
      <c r="BL587" s="24" t="s">
        <v>978</v>
      </c>
      <c r="BM587" s="24" t="s">
        <v>1015</v>
      </c>
    </row>
    <row r="588" s="13" customFormat="1">
      <c r="B588" s="262"/>
      <c r="C588" s="263"/>
      <c r="D588" s="229" t="s">
        <v>161</v>
      </c>
      <c r="E588" s="264" t="s">
        <v>21</v>
      </c>
      <c r="F588" s="265" t="s">
        <v>1016</v>
      </c>
      <c r="G588" s="263"/>
      <c r="H588" s="264" t="s">
        <v>21</v>
      </c>
      <c r="I588" s="266"/>
      <c r="J588" s="263"/>
      <c r="K588" s="263"/>
      <c r="L588" s="267"/>
      <c r="M588" s="268"/>
      <c r="N588" s="269"/>
      <c r="O588" s="269"/>
      <c r="P588" s="269"/>
      <c r="Q588" s="269"/>
      <c r="R588" s="269"/>
      <c r="S588" s="269"/>
      <c r="T588" s="270"/>
      <c r="AT588" s="271" t="s">
        <v>161</v>
      </c>
      <c r="AU588" s="271" t="s">
        <v>85</v>
      </c>
      <c r="AV588" s="13" t="s">
        <v>75</v>
      </c>
      <c r="AW588" s="13" t="s">
        <v>33</v>
      </c>
      <c r="AX588" s="13" t="s">
        <v>70</v>
      </c>
      <c r="AY588" s="271" t="s">
        <v>153</v>
      </c>
    </row>
    <row r="589" s="13" customFormat="1">
      <c r="B589" s="262"/>
      <c r="C589" s="263"/>
      <c r="D589" s="229" t="s">
        <v>161</v>
      </c>
      <c r="E589" s="264" t="s">
        <v>21</v>
      </c>
      <c r="F589" s="265" t="s">
        <v>1017</v>
      </c>
      <c r="G589" s="263"/>
      <c r="H589" s="264" t="s">
        <v>21</v>
      </c>
      <c r="I589" s="266"/>
      <c r="J589" s="263"/>
      <c r="K589" s="263"/>
      <c r="L589" s="267"/>
      <c r="M589" s="268"/>
      <c r="N589" s="269"/>
      <c r="O589" s="269"/>
      <c r="P589" s="269"/>
      <c r="Q589" s="269"/>
      <c r="R589" s="269"/>
      <c r="S589" s="269"/>
      <c r="T589" s="270"/>
      <c r="AT589" s="271" t="s">
        <v>161</v>
      </c>
      <c r="AU589" s="271" t="s">
        <v>85</v>
      </c>
      <c r="AV589" s="13" t="s">
        <v>75</v>
      </c>
      <c r="AW589" s="13" t="s">
        <v>33</v>
      </c>
      <c r="AX589" s="13" t="s">
        <v>70</v>
      </c>
      <c r="AY589" s="271" t="s">
        <v>153</v>
      </c>
    </row>
    <row r="590" s="11" customFormat="1">
      <c r="B590" s="227"/>
      <c r="C590" s="228"/>
      <c r="D590" s="229" t="s">
        <v>161</v>
      </c>
      <c r="E590" s="230" t="s">
        <v>21</v>
      </c>
      <c r="F590" s="231" t="s">
        <v>75</v>
      </c>
      <c r="G590" s="228"/>
      <c r="H590" s="232">
        <v>1</v>
      </c>
      <c r="I590" s="233"/>
      <c r="J590" s="228"/>
      <c r="K590" s="228"/>
      <c r="L590" s="234"/>
      <c r="M590" s="235"/>
      <c r="N590" s="236"/>
      <c r="O590" s="236"/>
      <c r="P590" s="236"/>
      <c r="Q590" s="236"/>
      <c r="R590" s="236"/>
      <c r="S590" s="236"/>
      <c r="T590" s="237"/>
      <c r="AT590" s="238" t="s">
        <v>161</v>
      </c>
      <c r="AU590" s="238" t="s">
        <v>85</v>
      </c>
      <c r="AV590" s="11" t="s">
        <v>85</v>
      </c>
      <c r="AW590" s="11" t="s">
        <v>33</v>
      </c>
      <c r="AX590" s="11" t="s">
        <v>75</v>
      </c>
      <c r="AY590" s="238" t="s">
        <v>153</v>
      </c>
    </row>
    <row r="591" s="1" customFormat="1" ht="16.5" customHeight="1">
      <c r="B591" s="46"/>
      <c r="C591" s="215" t="s">
        <v>1018</v>
      </c>
      <c r="D591" s="215" t="s">
        <v>155</v>
      </c>
      <c r="E591" s="216" t="s">
        <v>1019</v>
      </c>
      <c r="F591" s="217" t="s">
        <v>1020</v>
      </c>
      <c r="G591" s="218" t="s">
        <v>977</v>
      </c>
      <c r="H591" s="219">
        <v>1</v>
      </c>
      <c r="I591" s="220"/>
      <c r="J591" s="221">
        <f>ROUND(I591*H591,2)</f>
        <v>0</v>
      </c>
      <c r="K591" s="217" t="s">
        <v>158</v>
      </c>
      <c r="L591" s="72"/>
      <c r="M591" s="222" t="s">
        <v>21</v>
      </c>
      <c r="N591" s="223" t="s">
        <v>41</v>
      </c>
      <c r="O591" s="47"/>
      <c r="P591" s="224">
        <f>O591*H591</f>
        <v>0</v>
      </c>
      <c r="Q591" s="224">
        <v>0</v>
      </c>
      <c r="R591" s="224">
        <f>Q591*H591</f>
        <v>0</v>
      </c>
      <c r="S591" s="224">
        <v>0</v>
      </c>
      <c r="T591" s="225">
        <f>S591*H591</f>
        <v>0</v>
      </c>
      <c r="AR591" s="24" t="s">
        <v>978</v>
      </c>
      <c r="AT591" s="24" t="s">
        <v>155</v>
      </c>
      <c r="AU591" s="24" t="s">
        <v>85</v>
      </c>
      <c r="AY591" s="24" t="s">
        <v>153</v>
      </c>
      <c r="BE591" s="226">
        <f>IF(N591="základní",J591,0)</f>
        <v>0</v>
      </c>
      <c r="BF591" s="226">
        <f>IF(N591="snížená",J591,0)</f>
        <v>0</v>
      </c>
      <c r="BG591" s="226">
        <f>IF(N591="zákl. přenesená",J591,0)</f>
        <v>0</v>
      </c>
      <c r="BH591" s="226">
        <f>IF(N591="sníž. přenesená",J591,0)</f>
        <v>0</v>
      </c>
      <c r="BI591" s="226">
        <f>IF(N591="nulová",J591,0)</f>
        <v>0</v>
      </c>
      <c r="BJ591" s="24" t="s">
        <v>75</v>
      </c>
      <c r="BK591" s="226">
        <f>ROUND(I591*H591,2)</f>
        <v>0</v>
      </c>
      <c r="BL591" s="24" t="s">
        <v>978</v>
      </c>
      <c r="BM591" s="24" t="s">
        <v>1021</v>
      </c>
    </row>
    <row r="592" s="11" customFormat="1">
      <c r="B592" s="227"/>
      <c r="C592" s="228"/>
      <c r="D592" s="229" t="s">
        <v>161</v>
      </c>
      <c r="E592" s="230" t="s">
        <v>21</v>
      </c>
      <c r="F592" s="231" t="s">
        <v>1022</v>
      </c>
      <c r="G592" s="228"/>
      <c r="H592" s="232">
        <v>1</v>
      </c>
      <c r="I592" s="233"/>
      <c r="J592" s="228"/>
      <c r="K592" s="228"/>
      <c r="L592" s="234"/>
      <c r="M592" s="283"/>
      <c r="N592" s="284"/>
      <c r="O592" s="284"/>
      <c r="P592" s="284"/>
      <c r="Q592" s="284"/>
      <c r="R592" s="284"/>
      <c r="S592" s="284"/>
      <c r="T592" s="285"/>
      <c r="AT592" s="238" t="s">
        <v>161</v>
      </c>
      <c r="AU592" s="238" t="s">
        <v>85</v>
      </c>
      <c r="AV592" s="11" t="s">
        <v>85</v>
      </c>
      <c r="AW592" s="11" t="s">
        <v>33</v>
      </c>
      <c r="AX592" s="11" t="s">
        <v>75</v>
      </c>
      <c r="AY592" s="238" t="s">
        <v>153</v>
      </c>
    </row>
    <row r="593" s="1" customFormat="1" ht="6.96" customHeight="1">
      <c r="B593" s="67"/>
      <c r="C593" s="68"/>
      <c r="D593" s="68"/>
      <c r="E593" s="68"/>
      <c r="F593" s="68"/>
      <c r="G593" s="68"/>
      <c r="H593" s="68"/>
      <c r="I593" s="161"/>
      <c r="J593" s="68"/>
      <c r="K593" s="68"/>
      <c r="L593" s="72"/>
    </row>
  </sheetData>
  <sheetProtection sheet="1" autoFilter="0" formatColumns="0" formatRows="0" objects="1" scenarios="1" spinCount="100000" saltValue="s9XPyjd4ZdneS2wZHVRv9SOeUfsWbyBnjWzwvK2Y4ZpeqNN0DgV4R+fd1IOZE38pLLbAgZ44FnJSpsx3sJoOTg==" hashValue="wiqDM9xVFPR+DT1NUl+TZp6YBbHJlKNobVGgB8SNO85spNt6a+a6XYb+VxJYdCkseUDryikHuT3MY8yYH3U2/w==" algorithmName="SHA-512" password="CC35"/>
  <autoFilter ref="C100:K592"/>
  <mergeCells count="7">
    <mergeCell ref="E7:H7"/>
    <mergeCell ref="E22:H22"/>
    <mergeCell ref="E43:H43"/>
    <mergeCell ref="J47:J48"/>
    <mergeCell ref="E93:H93"/>
    <mergeCell ref="G1:H1"/>
    <mergeCell ref="L2:V2"/>
  </mergeCells>
  <hyperlinks>
    <hyperlink ref="F1:G1" location="C2" display="1) Krycí list soupisu"/>
    <hyperlink ref="G1:H1" location="C50" display="2) Rekapitulace"/>
    <hyperlink ref="J1" location="C10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86" customWidth="1"/>
    <col min="2" max="2" width="1.664063" style="286" customWidth="1"/>
    <col min="3" max="4" width="5" style="286" customWidth="1"/>
    <col min="5" max="5" width="11.67" style="286" customWidth="1"/>
    <col min="6" max="6" width="9.17" style="286" customWidth="1"/>
    <col min="7" max="7" width="5" style="286" customWidth="1"/>
    <col min="8" max="8" width="77.83" style="286" customWidth="1"/>
    <col min="9" max="10" width="20" style="286" customWidth="1"/>
    <col min="11" max="11" width="1.664063" style="286" customWidth="1"/>
  </cols>
  <sheetData>
    <row r="1" ht="37.5" customHeight="1"/>
    <row r="2" ht="7.5" customHeight="1">
      <c r="B2" s="287"/>
      <c r="C2" s="288"/>
      <c r="D2" s="288"/>
      <c r="E2" s="288"/>
      <c r="F2" s="288"/>
      <c r="G2" s="288"/>
      <c r="H2" s="288"/>
      <c r="I2" s="288"/>
      <c r="J2" s="288"/>
      <c r="K2" s="289"/>
    </row>
    <row r="3" s="15" customFormat="1" ht="45" customHeight="1">
      <c r="B3" s="290"/>
      <c r="C3" s="291" t="s">
        <v>1023</v>
      </c>
      <c r="D3" s="291"/>
      <c r="E3" s="291"/>
      <c r="F3" s="291"/>
      <c r="G3" s="291"/>
      <c r="H3" s="291"/>
      <c r="I3" s="291"/>
      <c r="J3" s="291"/>
      <c r="K3" s="292"/>
    </row>
    <row r="4" ht="25.5" customHeight="1">
      <c r="B4" s="293"/>
      <c r="C4" s="294" t="s">
        <v>1024</v>
      </c>
      <c r="D4" s="294"/>
      <c r="E4" s="294"/>
      <c r="F4" s="294"/>
      <c r="G4" s="294"/>
      <c r="H4" s="294"/>
      <c r="I4" s="294"/>
      <c r="J4" s="294"/>
      <c r="K4" s="295"/>
    </row>
    <row r="5" ht="5.25" customHeight="1">
      <c r="B5" s="293"/>
      <c r="C5" s="296"/>
      <c r="D5" s="296"/>
      <c r="E5" s="296"/>
      <c r="F5" s="296"/>
      <c r="G5" s="296"/>
      <c r="H5" s="296"/>
      <c r="I5" s="296"/>
      <c r="J5" s="296"/>
      <c r="K5" s="295"/>
    </row>
    <row r="6" ht="15" customHeight="1">
      <c r="B6" s="293"/>
      <c r="C6" s="297" t="s">
        <v>1025</v>
      </c>
      <c r="D6" s="297"/>
      <c r="E6" s="297"/>
      <c r="F6" s="297"/>
      <c r="G6" s="297"/>
      <c r="H6" s="297"/>
      <c r="I6" s="297"/>
      <c r="J6" s="297"/>
      <c r="K6" s="295"/>
    </row>
    <row r="7" ht="15" customHeight="1">
      <c r="B7" s="298"/>
      <c r="C7" s="297" t="s">
        <v>1026</v>
      </c>
      <c r="D7" s="297"/>
      <c r="E7" s="297"/>
      <c r="F7" s="297"/>
      <c r="G7" s="297"/>
      <c r="H7" s="297"/>
      <c r="I7" s="297"/>
      <c r="J7" s="297"/>
      <c r="K7" s="295"/>
    </row>
    <row r="8" ht="12.75" customHeight="1">
      <c r="B8" s="298"/>
      <c r="C8" s="297"/>
      <c r="D8" s="297"/>
      <c r="E8" s="297"/>
      <c r="F8" s="297"/>
      <c r="G8" s="297"/>
      <c r="H8" s="297"/>
      <c r="I8" s="297"/>
      <c r="J8" s="297"/>
      <c r="K8" s="295"/>
    </row>
    <row r="9" ht="15" customHeight="1">
      <c r="B9" s="298"/>
      <c r="C9" s="297" t="s">
        <v>1027</v>
      </c>
      <c r="D9" s="297"/>
      <c r="E9" s="297"/>
      <c r="F9" s="297"/>
      <c r="G9" s="297"/>
      <c r="H9" s="297"/>
      <c r="I9" s="297"/>
      <c r="J9" s="297"/>
      <c r="K9" s="295"/>
    </row>
    <row r="10" ht="15" customHeight="1">
      <c r="B10" s="298"/>
      <c r="C10" s="297"/>
      <c r="D10" s="297" t="s">
        <v>1028</v>
      </c>
      <c r="E10" s="297"/>
      <c r="F10" s="297"/>
      <c r="G10" s="297"/>
      <c r="H10" s="297"/>
      <c r="I10" s="297"/>
      <c r="J10" s="297"/>
      <c r="K10" s="295"/>
    </row>
    <row r="11" ht="15" customHeight="1">
      <c r="B11" s="298"/>
      <c r="C11" s="299"/>
      <c r="D11" s="297" t="s">
        <v>1029</v>
      </c>
      <c r="E11" s="297"/>
      <c r="F11" s="297"/>
      <c r="G11" s="297"/>
      <c r="H11" s="297"/>
      <c r="I11" s="297"/>
      <c r="J11" s="297"/>
      <c r="K11" s="295"/>
    </row>
    <row r="12" ht="12.75" customHeight="1">
      <c r="B12" s="298"/>
      <c r="C12" s="299"/>
      <c r="D12" s="299"/>
      <c r="E12" s="299"/>
      <c r="F12" s="299"/>
      <c r="G12" s="299"/>
      <c r="H12" s="299"/>
      <c r="I12" s="299"/>
      <c r="J12" s="299"/>
      <c r="K12" s="295"/>
    </row>
    <row r="13" ht="15" customHeight="1">
      <c r="B13" s="298"/>
      <c r="C13" s="299"/>
      <c r="D13" s="297" t="s">
        <v>1030</v>
      </c>
      <c r="E13" s="297"/>
      <c r="F13" s="297"/>
      <c r="G13" s="297"/>
      <c r="H13" s="297"/>
      <c r="I13" s="297"/>
      <c r="J13" s="297"/>
      <c r="K13" s="295"/>
    </row>
    <row r="14" ht="15" customHeight="1">
      <c r="B14" s="298"/>
      <c r="C14" s="299"/>
      <c r="D14" s="297" t="s">
        <v>1031</v>
      </c>
      <c r="E14" s="297"/>
      <c r="F14" s="297"/>
      <c r="G14" s="297"/>
      <c r="H14" s="297"/>
      <c r="I14" s="297"/>
      <c r="J14" s="297"/>
      <c r="K14" s="295"/>
    </row>
    <row r="15" ht="15" customHeight="1">
      <c r="B15" s="298"/>
      <c r="C15" s="299"/>
      <c r="D15" s="297" t="s">
        <v>1032</v>
      </c>
      <c r="E15" s="297"/>
      <c r="F15" s="297"/>
      <c r="G15" s="297"/>
      <c r="H15" s="297"/>
      <c r="I15" s="297"/>
      <c r="J15" s="297"/>
      <c r="K15" s="295"/>
    </row>
    <row r="16" ht="15" customHeight="1">
      <c r="B16" s="298"/>
      <c r="C16" s="299"/>
      <c r="D16" s="299"/>
      <c r="E16" s="300" t="s">
        <v>74</v>
      </c>
      <c r="F16" s="297" t="s">
        <v>1033</v>
      </c>
      <c r="G16" s="297"/>
      <c r="H16" s="297"/>
      <c r="I16" s="297"/>
      <c r="J16" s="297"/>
      <c r="K16" s="295"/>
    </row>
    <row r="17" ht="15" customHeight="1">
      <c r="B17" s="298"/>
      <c r="C17" s="299"/>
      <c r="D17" s="299"/>
      <c r="E17" s="300" t="s">
        <v>1034</v>
      </c>
      <c r="F17" s="297" t="s">
        <v>1035</v>
      </c>
      <c r="G17" s="297"/>
      <c r="H17" s="297"/>
      <c r="I17" s="297"/>
      <c r="J17" s="297"/>
      <c r="K17" s="295"/>
    </row>
    <row r="18" ht="15" customHeight="1">
      <c r="B18" s="298"/>
      <c r="C18" s="299"/>
      <c r="D18" s="299"/>
      <c r="E18" s="300" t="s">
        <v>1036</v>
      </c>
      <c r="F18" s="297" t="s">
        <v>1037</v>
      </c>
      <c r="G18" s="297"/>
      <c r="H18" s="297"/>
      <c r="I18" s="297"/>
      <c r="J18" s="297"/>
      <c r="K18" s="295"/>
    </row>
    <row r="19" ht="15" customHeight="1">
      <c r="B19" s="298"/>
      <c r="C19" s="299"/>
      <c r="D19" s="299"/>
      <c r="E19" s="300" t="s">
        <v>1038</v>
      </c>
      <c r="F19" s="297" t="s">
        <v>1039</v>
      </c>
      <c r="G19" s="297"/>
      <c r="H19" s="297"/>
      <c r="I19" s="297"/>
      <c r="J19" s="297"/>
      <c r="K19" s="295"/>
    </row>
    <row r="20" ht="15" customHeight="1">
      <c r="B20" s="298"/>
      <c r="C20" s="299"/>
      <c r="D20" s="299"/>
      <c r="E20" s="300" t="s">
        <v>1040</v>
      </c>
      <c r="F20" s="297" t="s">
        <v>1041</v>
      </c>
      <c r="G20" s="297"/>
      <c r="H20" s="297"/>
      <c r="I20" s="297"/>
      <c r="J20" s="297"/>
      <c r="K20" s="295"/>
    </row>
    <row r="21" ht="15" customHeight="1">
      <c r="B21" s="298"/>
      <c r="C21" s="299"/>
      <c r="D21" s="299"/>
      <c r="E21" s="300" t="s">
        <v>1042</v>
      </c>
      <c r="F21" s="297" t="s">
        <v>1043</v>
      </c>
      <c r="G21" s="297"/>
      <c r="H21" s="297"/>
      <c r="I21" s="297"/>
      <c r="J21" s="297"/>
      <c r="K21" s="295"/>
    </row>
    <row r="22" ht="12.75" customHeight="1">
      <c r="B22" s="298"/>
      <c r="C22" s="299"/>
      <c r="D22" s="299"/>
      <c r="E22" s="299"/>
      <c r="F22" s="299"/>
      <c r="G22" s="299"/>
      <c r="H22" s="299"/>
      <c r="I22" s="299"/>
      <c r="J22" s="299"/>
      <c r="K22" s="295"/>
    </row>
    <row r="23" ht="15" customHeight="1">
      <c r="B23" s="298"/>
      <c r="C23" s="297" t="s">
        <v>1044</v>
      </c>
      <c r="D23" s="297"/>
      <c r="E23" s="297"/>
      <c r="F23" s="297"/>
      <c r="G23" s="297"/>
      <c r="H23" s="297"/>
      <c r="I23" s="297"/>
      <c r="J23" s="297"/>
      <c r="K23" s="295"/>
    </row>
    <row r="24" ht="15" customHeight="1">
      <c r="B24" s="298"/>
      <c r="C24" s="297" t="s">
        <v>1045</v>
      </c>
      <c r="D24" s="297"/>
      <c r="E24" s="297"/>
      <c r="F24" s="297"/>
      <c r="G24" s="297"/>
      <c r="H24" s="297"/>
      <c r="I24" s="297"/>
      <c r="J24" s="297"/>
      <c r="K24" s="295"/>
    </row>
    <row r="25" ht="15" customHeight="1">
      <c r="B25" s="298"/>
      <c r="C25" s="297"/>
      <c r="D25" s="297" t="s">
        <v>1046</v>
      </c>
      <c r="E25" s="297"/>
      <c r="F25" s="297"/>
      <c r="G25" s="297"/>
      <c r="H25" s="297"/>
      <c r="I25" s="297"/>
      <c r="J25" s="297"/>
      <c r="K25" s="295"/>
    </row>
    <row r="26" ht="15" customHeight="1">
      <c r="B26" s="298"/>
      <c r="C26" s="299"/>
      <c r="D26" s="297" t="s">
        <v>1047</v>
      </c>
      <c r="E26" s="297"/>
      <c r="F26" s="297"/>
      <c r="G26" s="297"/>
      <c r="H26" s="297"/>
      <c r="I26" s="297"/>
      <c r="J26" s="297"/>
      <c r="K26" s="295"/>
    </row>
    <row r="27" ht="12.75" customHeight="1">
      <c r="B27" s="298"/>
      <c r="C27" s="299"/>
      <c r="D27" s="299"/>
      <c r="E27" s="299"/>
      <c r="F27" s="299"/>
      <c r="G27" s="299"/>
      <c r="H27" s="299"/>
      <c r="I27" s="299"/>
      <c r="J27" s="299"/>
      <c r="K27" s="295"/>
    </row>
    <row r="28" ht="15" customHeight="1">
      <c r="B28" s="298"/>
      <c r="C28" s="299"/>
      <c r="D28" s="297" t="s">
        <v>1048</v>
      </c>
      <c r="E28" s="297"/>
      <c r="F28" s="297"/>
      <c r="G28" s="297"/>
      <c r="H28" s="297"/>
      <c r="I28" s="297"/>
      <c r="J28" s="297"/>
      <c r="K28" s="295"/>
    </row>
    <row r="29" ht="15" customHeight="1">
      <c r="B29" s="298"/>
      <c r="C29" s="299"/>
      <c r="D29" s="297" t="s">
        <v>1049</v>
      </c>
      <c r="E29" s="297"/>
      <c r="F29" s="297"/>
      <c r="G29" s="297"/>
      <c r="H29" s="297"/>
      <c r="I29" s="297"/>
      <c r="J29" s="297"/>
      <c r="K29" s="295"/>
    </row>
    <row r="30" ht="12.75" customHeight="1">
      <c r="B30" s="298"/>
      <c r="C30" s="299"/>
      <c r="D30" s="299"/>
      <c r="E30" s="299"/>
      <c r="F30" s="299"/>
      <c r="G30" s="299"/>
      <c r="H30" s="299"/>
      <c r="I30" s="299"/>
      <c r="J30" s="299"/>
      <c r="K30" s="295"/>
    </row>
    <row r="31" ht="15" customHeight="1">
      <c r="B31" s="298"/>
      <c r="C31" s="299"/>
      <c r="D31" s="297" t="s">
        <v>1050</v>
      </c>
      <c r="E31" s="297"/>
      <c r="F31" s="297"/>
      <c r="G31" s="297"/>
      <c r="H31" s="297"/>
      <c r="I31" s="297"/>
      <c r="J31" s="297"/>
      <c r="K31" s="295"/>
    </row>
    <row r="32" ht="15" customHeight="1">
      <c r="B32" s="298"/>
      <c r="C32" s="299"/>
      <c r="D32" s="297" t="s">
        <v>1051</v>
      </c>
      <c r="E32" s="297"/>
      <c r="F32" s="297"/>
      <c r="G32" s="297"/>
      <c r="H32" s="297"/>
      <c r="I32" s="297"/>
      <c r="J32" s="297"/>
      <c r="K32" s="295"/>
    </row>
    <row r="33" ht="15" customHeight="1">
      <c r="B33" s="298"/>
      <c r="C33" s="299"/>
      <c r="D33" s="297" t="s">
        <v>1052</v>
      </c>
      <c r="E33" s="297"/>
      <c r="F33" s="297"/>
      <c r="G33" s="297"/>
      <c r="H33" s="297"/>
      <c r="I33" s="297"/>
      <c r="J33" s="297"/>
      <c r="K33" s="295"/>
    </row>
    <row r="34" ht="15" customHeight="1">
      <c r="B34" s="298"/>
      <c r="C34" s="299"/>
      <c r="D34" s="297"/>
      <c r="E34" s="301" t="s">
        <v>138</v>
      </c>
      <c r="F34" s="297"/>
      <c r="G34" s="297" t="s">
        <v>1053</v>
      </c>
      <c r="H34" s="297"/>
      <c r="I34" s="297"/>
      <c r="J34" s="297"/>
      <c r="K34" s="295"/>
    </row>
    <row r="35" ht="30.75" customHeight="1">
      <c r="B35" s="298"/>
      <c r="C35" s="299"/>
      <c r="D35" s="297"/>
      <c r="E35" s="301" t="s">
        <v>1054</v>
      </c>
      <c r="F35" s="297"/>
      <c r="G35" s="297" t="s">
        <v>1055</v>
      </c>
      <c r="H35" s="297"/>
      <c r="I35" s="297"/>
      <c r="J35" s="297"/>
      <c r="K35" s="295"/>
    </row>
    <row r="36" ht="15" customHeight="1">
      <c r="B36" s="298"/>
      <c r="C36" s="299"/>
      <c r="D36" s="297"/>
      <c r="E36" s="301" t="s">
        <v>51</v>
      </c>
      <c r="F36" s="297"/>
      <c r="G36" s="297" t="s">
        <v>1056</v>
      </c>
      <c r="H36" s="297"/>
      <c r="I36" s="297"/>
      <c r="J36" s="297"/>
      <c r="K36" s="295"/>
    </row>
    <row r="37" ht="15" customHeight="1">
      <c r="B37" s="298"/>
      <c r="C37" s="299"/>
      <c r="D37" s="297"/>
      <c r="E37" s="301" t="s">
        <v>139</v>
      </c>
      <c r="F37" s="297"/>
      <c r="G37" s="297" t="s">
        <v>1057</v>
      </c>
      <c r="H37" s="297"/>
      <c r="I37" s="297"/>
      <c r="J37" s="297"/>
      <c r="K37" s="295"/>
    </row>
    <row r="38" ht="15" customHeight="1">
      <c r="B38" s="298"/>
      <c r="C38" s="299"/>
      <c r="D38" s="297"/>
      <c r="E38" s="301" t="s">
        <v>140</v>
      </c>
      <c r="F38" s="297"/>
      <c r="G38" s="297" t="s">
        <v>1058</v>
      </c>
      <c r="H38" s="297"/>
      <c r="I38" s="297"/>
      <c r="J38" s="297"/>
      <c r="K38" s="295"/>
    </row>
    <row r="39" ht="15" customHeight="1">
      <c r="B39" s="298"/>
      <c r="C39" s="299"/>
      <c r="D39" s="297"/>
      <c r="E39" s="301" t="s">
        <v>141</v>
      </c>
      <c r="F39" s="297"/>
      <c r="G39" s="297" t="s">
        <v>1059</v>
      </c>
      <c r="H39" s="297"/>
      <c r="I39" s="297"/>
      <c r="J39" s="297"/>
      <c r="K39" s="295"/>
    </row>
    <row r="40" ht="15" customHeight="1">
      <c r="B40" s="298"/>
      <c r="C40" s="299"/>
      <c r="D40" s="297"/>
      <c r="E40" s="301" t="s">
        <v>1060</v>
      </c>
      <c r="F40" s="297"/>
      <c r="G40" s="297" t="s">
        <v>1061</v>
      </c>
      <c r="H40" s="297"/>
      <c r="I40" s="297"/>
      <c r="J40" s="297"/>
      <c r="K40" s="295"/>
    </row>
    <row r="41" ht="15" customHeight="1">
      <c r="B41" s="298"/>
      <c r="C41" s="299"/>
      <c r="D41" s="297"/>
      <c r="E41" s="301"/>
      <c r="F41" s="297"/>
      <c r="G41" s="297" t="s">
        <v>1062</v>
      </c>
      <c r="H41" s="297"/>
      <c r="I41" s="297"/>
      <c r="J41" s="297"/>
      <c r="K41" s="295"/>
    </row>
    <row r="42" ht="15" customHeight="1">
      <c r="B42" s="298"/>
      <c r="C42" s="299"/>
      <c r="D42" s="297"/>
      <c r="E42" s="301" t="s">
        <v>1063</v>
      </c>
      <c r="F42" s="297"/>
      <c r="G42" s="297" t="s">
        <v>1064</v>
      </c>
      <c r="H42" s="297"/>
      <c r="I42" s="297"/>
      <c r="J42" s="297"/>
      <c r="K42" s="295"/>
    </row>
    <row r="43" ht="15" customHeight="1">
      <c r="B43" s="298"/>
      <c r="C43" s="299"/>
      <c r="D43" s="297"/>
      <c r="E43" s="301" t="s">
        <v>143</v>
      </c>
      <c r="F43" s="297"/>
      <c r="G43" s="297" t="s">
        <v>1065</v>
      </c>
      <c r="H43" s="297"/>
      <c r="I43" s="297"/>
      <c r="J43" s="297"/>
      <c r="K43" s="295"/>
    </row>
    <row r="44" ht="12.75" customHeight="1">
      <c r="B44" s="298"/>
      <c r="C44" s="299"/>
      <c r="D44" s="297"/>
      <c r="E44" s="297"/>
      <c r="F44" s="297"/>
      <c r="G44" s="297"/>
      <c r="H44" s="297"/>
      <c r="I44" s="297"/>
      <c r="J44" s="297"/>
      <c r="K44" s="295"/>
    </row>
    <row r="45" ht="15" customHeight="1">
      <c r="B45" s="298"/>
      <c r="C45" s="299"/>
      <c r="D45" s="297" t="s">
        <v>1066</v>
      </c>
      <c r="E45" s="297"/>
      <c r="F45" s="297"/>
      <c r="G45" s="297"/>
      <c r="H45" s="297"/>
      <c r="I45" s="297"/>
      <c r="J45" s="297"/>
      <c r="K45" s="295"/>
    </row>
    <row r="46" ht="15" customHeight="1">
      <c r="B46" s="298"/>
      <c r="C46" s="299"/>
      <c r="D46" s="299"/>
      <c r="E46" s="297" t="s">
        <v>1067</v>
      </c>
      <c r="F46" s="297"/>
      <c r="G46" s="297"/>
      <c r="H46" s="297"/>
      <c r="I46" s="297"/>
      <c r="J46" s="297"/>
      <c r="K46" s="295"/>
    </row>
    <row r="47" ht="15" customHeight="1">
      <c r="B47" s="298"/>
      <c r="C47" s="299"/>
      <c r="D47" s="299"/>
      <c r="E47" s="297" t="s">
        <v>1068</v>
      </c>
      <c r="F47" s="297"/>
      <c r="G47" s="297"/>
      <c r="H47" s="297"/>
      <c r="I47" s="297"/>
      <c r="J47" s="297"/>
      <c r="K47" s="295"/>
    </row>
    <row r="48" ht="15" customHeight="1">
      <c r="B48" s="298"/>
      <c r="C48" s="299"/>
      <c r="D48" s="299"/>
      <c r="E48" s="297" t="s">
        <v>1069</v>
      </c>
      <c r="F48" s="297"/>
      <c r="G48" s="297"/>
      <c r="H48" s="297"/>
      <c r="I48" s="297"/>
      <c r="J48" s="297"/>
      <c r="K48" s="295"/>
    </row>
    <row r="49" ht="15" customHeight="1">
      <c r="B49" s="298"/>
      <c r="C49" s="299"/>
      <c r="D49" s="297" t="s">
        <v>1070</v>
      </c>
      <c r="E49" s="297"/>
      <c r="F49" s="297"/>
      <c r="G49" s="297"/>
      <c r="H49" s="297"/>
      <c r="I49" s="297"/>
      <c r="J49" s="297"/>
      <c r="K49" s="295"/>
    </row>
    <row r="50" ht="25.5" customHeight="1">
      <c r="B50" s="293"/>
      <c r="C50" s="294" t="s">
        <v>1071</v>
      </c>
      <c r="D50" s="294"/>
      <c r="E50" s="294"/>
      <c r="F50" s="294"/>
      <c r="G50" s="294"/>
      <c r="H50" s="294"/>
      <c r="I50" s="294"/>
      <c r="J50" s="294"/>
      <c r="K50" s="295"/>
    </row>
    <row r="51" ht="5.25" customHeight="1">
      <c r="B51" s="293"/>
      <c r="C51" s="296"/>
      <c r="D51" s="296"/>
      <c r="E51" s="296"/>
      <c r="F51" s="296"/>
      <c r="G51" s="296"/>
      <c r="H51" s="296"/>
      <c r="I51" s="296"/>
      <c r="J51" s="296"/>
      <c r="K51" s="295"/>
    </row>
    <row r="52" ht="15" customHeight="1">
      <c r="B52" s="293"/>
      <c r="C52" s="297" t="s">
        <v>1072</v>
      </c>
      <c r="D52" s="297"/>
      <c r="E52" s="297"/>
      <c r="F52" s="297"/>
      <c r="G52" s="297"/>
      <c r="H52" s="297"/>
      <c r="I52" s="297"/>
      <c r="J52" s="297"/>
      <c r="K52" s="295"/>
    </row>
    <row r="53" ht="15" customHeight="1">
      <c r="B53" s="293"/>
      <c r="C53" s="297" t="s">
        <v>1073</v>
      </c>
      <c r="D53" s="297"/>
      <c r="E53" s="297"/>
      <c r="F53" s="297"/>
      <c r="G53" s="297"/>
      <c r="H53" s="297"/>
      <c r="I53" s="297"/>
      <c r="J53" s="297"/>
      <c r="K53" s="295"/>
    </row>
    <row r="54" ht="12.75" customHeight="1">
      <c r="B54" s="293"/>
      <c r="C54" s="297"/>
      <c r="D54" s="297"/>
      <c r="E54" s="297"/>
      <c r="F54" s="297"/>
      <c r="G54" s="297"/>
      <c r="H54" s="297"/>
      <c r="I54" s="297"/>
      <c r="J54" s="297"/>
      <c r="K54" s="295"/>
    </row>
    <row r="55" ht="15" customHeight="1">
      <c r="B55" s="293"/>
      <c r="C55" s="297" t="s">
        <v>1074</v>
      </c>
      <c r="D55" s="297"/>
      <c r="E55" s="297"/>
      <c r="F55" s="297"/>
      <c r="G55" s="297"/>
      <c r="H55" s="297"/>
      <c r="I55" s="297"/>
      <c r="J55" s="297"/>
      <c r="K55" s="295"/>
    </row>
    <row r="56" ht="15" customHeight="1">
      <c r="B56" s="293"/>
      <c r="C56" s="299"/>
      <c r="D56" s="297" t="s">
        <v>1075</v>
      </c>
      <c r="E56" s="297"/>
      <c r="F56" s="297"/>
      <c r="G56" s="297"/>
      <c r="H56" s="297"/>
      <c r="I56" s="297"/>
      <c r="J56" s="297"/>
      <c r="K56" s="295"/>
    </row>
    <row r="57" ht="15" customHeight="1">
      <c r="B57" s="293"/>
      <c r="C57" s="299"/>
      <c r="D57" s="297" t="s">
        <v>1076</v>
      </c>
      <c r="E57" s="297"/>
      <c r="F57" s="297"/>
      <c r="G57" s="297"/>
      <c r="H57" s="297"/>
      <c r="I57" s="297"/>
      <c r="J57" s="297"/>
      <c r="K57" s="295"/>
    </row>
    <row r="58" ht="15" customHeight="1">
      <c r="B58" s="293"/>
      <c r="C58" s="299"/>
      <c r="D58" s="297" t="s">
        <v>1077</v>
      </c>
      <c r="E58" s="297"/>
      <c r="F58" s="297"/>
      <c r="G58" s="297"/>
      <c r="H58" s="297"/>
      <c r="I58" s="297"/>
      <c r="J58" s="297"/>
      <c r="K58" s="295"/>
    </row>
    <row r="59" ht="15" customHeight="1">
      <c r="B59" s="293"/>
      <c r="C59" s="299"/>
      <c r="D59" s="297" t="s">
        <v>1078</v>
      </c>
      <c r="E59" s="297"/>
      <c r="F59" s="297"/>
      <c r="G59" s="297"/>
      <c r="H59" s="297"/>
      <c r="I59" s="297"/>
      <c r="J59" s="297"/>
      <c r="K59" s="295"/>
    </row>
    <row r="60" ht="15" customHeight="1">
      <c r="B60" s="293"/>
      <c r="C60" s="299"/>
      <c r="D60" s="302" t="s">
        <v>1079</v>
      </c>
      <c r="E60" s="302"/>
      <c r="F60" s="302"/>
      <c r="G60" s="302"/>
      <c r="H60" s="302"/>
      <c r="I60" s="302"/>
      <c r="J60" s="302"/>
      <c r="K60" s="295"/>
    </row>
    <row r="61" ht="15" customHeight="1">
      <c r="B61" s="293"/>
      <c r="C61" s="299"/>
      <c r="D61" s="297" t="s">
        <v>1080</v>
      </c>
      <c r="E61" s="297"/>
      <c r="F61" s="297"/>
      <c r="G61" s="297"/>
      <c r="H61" s="297"/>
      <c r="I61" s="297"/>
      <c r="J61" s="297"/>
      <c r="K61" s="295"/>
    </row>
    <row r="62" ht="12.75" customHeight="1">
      <c r="B62" s="293"/>
      <c r="C62" s="299"/>
      <c r="D62" s="299"/>
      <c r="E62" s="303"/>
      <c r="F62" s="299"/>
      <c r="G62" s="299"/>
      <c r="H62" s="299"/>
      <c r="I62" s="299"/>
      <c r="J62" s="299"/>
      <c r="K62" s="295"/>
    </row>
    <row r="63" ht="15" customHeight="1">
      <c r="B63" s="293"/>
      <c r="C63" s="299"/>
      <c r="D63" s="297" t="s">
        <v>1081</v>
      </c>
      <c r="E63" s="297"/>
      <c r="F63" s="297"/>
      <c r="G63" s="297"/>
      <c r="H63" s="297"/>
      <c r="I63" s="297"/>
      <c r="J63" s="297"/>
      <c r="K63" s="295"/>
    </row>
    <row r="64" ht="15" customHeight="1">
      <c r="B64" s="293"/>
      <c r="C64" s="299"/>
      <c r="D64" s="302" t="s">
        <v>1082</v>
      </c>
      <c r="E64" s="302"/>
      <c r="F64" s="302"/>
      <c r="G64" s="302"/>
      <c r="H64" s="302"/>
      <c r="I64" s="302"/>
      <c r="J64" s="302"/>
      <c r="K64" s="295"/>
    </row>
    <row r="65" ht="15" customHeight="1">
      <c r="B65" s="293"/>
      <c r="C65" s="299"/>
      <c r="D65" s="297" t="s">
        <v>1083</v>
      </c>
      <c r="E65" s="297"/>
      <c r="F65" s="297"/>
      <c r="G65" s="297"/>
      <c r="H65" s="297"/>
      <c r="I65" s="297"/>
      <c r="J65" s="297"/>
      <c r="K65" s="295"/>
    </row>
    <row r="66" ht="15" customHeight="1">
      <c r="B66" s="293"/>
      <c r="C66" s="299"/>
      <c r="D66" s="297" t="s">
        <v>1084</v>
      </c>
      <c r="E66" s="297"/>
      <c r="F66" s="297"/>
      <c r="G66" s="297"/>
      <c r="H66" s="297"/>
      <c r="I66" s="297"/>
      <c r="J66" s="297"/>
      <c r="K66" s="295"/>
    </row>
    <row r="67" ht="15" customHeight="1">
      <c r="B67" s="293"/>
      <c r="C67" s="299"/>
      <c r="D67" s="297" t="s">
        <v>1085</v>
      </c>
      <c r="E67" s="297"/>
      <c r="F67" s="297"/>
      <c r="G67" s="297"/>
      <c r="H67" s="297"/>
      <c r="I67" s="297"/>
      <c r="J67" s="297"/>
      <c r="K67" s="295"/>
    </row>
    <row r="68" ht="15" customHeight="1">
      <c r="B68" s="293"/>
      <c r="C68" s="299"/>
      <c r="D68" s="297" t="s">
        <v>1086</v>
      </c>
      <c r="E68" s="297"/>
      <c r="F68" s="297"/>
      <c r="G68" s="297"/>
      <c r="H68" s="297"/>
      <c r="I68" s="297"/>
      <c r="J68" s="297"/>
      <c r="K68" s="295"/>
    </row>
    <row r="69" ht="12.75" customHeight="1">
      <c r="B69" s="304"/>
      <c r="C69" s="305"/>
      <c r="D69" s="305"/>
      <c r="E69" s="305"/>
      <c r="F69" s="305"/>
      <c r="G69" s="305"/>
      <c r="H69" s="305"/>
      <c r="I69" s="305"/>
      <c r="J69" s="305"/>
      <c r="K69" s="306"/>
    </row>
    <row r="70" ht="18.75" customHeight="1">
      <c r="B70" s="307"/>
      <c r="C70" s="307"/>
      <c r="D70" s="307"/>
      <c r="E70" s="307"/>
      <c r="F70" s="307"/>
      <c r="G70" s="307"/>
      <c r="H70" s="307"/>
      <c r="I70" s="307"/>
      <c r="J70" s="307"/>
      <c r="K70" s="308"/>
    </row>
    <row r="71" ht="18.75" customHeight="1">
      <c r="B71" s="308"/>
      <c r="C71" s="308"/>
      <c r="D71" s="308"/>
      <c r="E71" s="308"/>
      <c r="F71" s="308"/>
      <c r="G71" s="308"/>
      <c r="H71" s="308"/>
      <c r="I71" s="308"/>
      <c r="J71" s="308"/>
      <c r="K71" s="308"/>
    </row>
    <row r="72" ht="7.5" customHeight="1">
      <c r="B72" s="309"/>
      <c r="C72" s="310"/>
      <c r="D72" s="310"/>
      <c r="E72" s="310"/>
      <c r="F72" s="310"/>
      <c r="G72" s="310"/>
      <c r="H72" s="310"/>
      <c r="I72" s="310"/>
      <c r="J72" s="310"/>
      <c r="K72" s="311"/>
    </row>
    <row r="73" ht="45" customHeight="1">
      <c r="B73" s="312"/>
      <c r="C73" s="313" t="s">
        <v>81</v>
      </c>
      <c r="D73" s="313"/>
      <c r="E73" s="313"/>
      <c r="F73" s="313"/>
      <c r="G73" s="313"/>
      <c r="H73" s="313"/>
      <c r="I73" s="313"/>
      <c r="J73" s="313"/>
      <c r="K73" s="314"/>
    </row>
    <row r="74" ht="17.25" customHeight="1">
      <c r="B74" s="312"/>
      <c r="C74" s="315" t="s">
        <v>1087</v>
      </c>
      <c r="D74" s="315"/>
      <c r="E74" s="315"/>
      <c r="F74" s="315" t="s">
        <v>1088</v>
      </c>
      <c r="G74" s="316"/>
      <c r="H74" s="315" t="s">
        <v>139</v>
      </c>
      <c r="I74" s="315" t="s">
        <v>55</v>
      </c>
      <c r="J74" s="315" t="s">
        <v>1089</v>
      </c>
      <c r="K74" s="314"/>
    </row>
    <row r="75" ht="17.25" customHeight="1">
      <c r="B75" s="312"/>
      <c r="C75" s="317" t="s">
        <v>1090</v>
      </c>
      <c r="D75" s="317"/>
      <c r="E75" s="317"/>
      <c r="F75" s="318" t="s">
        <v>1091</v>
      </c>
      <c r="G75" s="319"/>
      <c r="H75" s="317"/>
      <c r="I75" s="317"/>
      <c r="J75" s="317" t="s">
        <v>1092</v>
      </c>
      <c r="K75" s="314"/>
    </row>
    <row r="76" ht="5.25" customHeight="1">
      <c r="B76" s="312"/>
      <c r="C76" s="320"/>
      <c r="D76" s="320"/>
      <c r="E76" s="320"/>
      <c r="F76" s="320"/>
      <c r="G76" s="321"/>
      <c r="H76" s="320"/>
      <c r="I76" s="320"/>
      <c r="J76" s="320"/>
      <c r="K76" s="314"/>
    </row>
    <row r="77" ht="15" customHeight="1">
      <c r="B77" s="312"/>
      <c r="C77" s="301" t="s">
        <v>51</v>
      </c>
      <c r="D77" s="320"/>
      <c r="E77" s="320"/>
      <c r="F77" s="322" t="s">
        <v>1093</v>
      </c>
      <c r="G77" s="321"/>
      <c r="H77" s="301" t="s">
        <v>1094</v>
      </c>
      <c r="I77" s="301" t="s">
        <v>1095</v>
      </c>
      <c r="J77" s="301">
        <v>20</v>
      </c>
      <c r="K77" s="314"/>
    </row>
    <row r="78" ht="15" customHeight="1">
      <c r="B78" s="312"/>
      <c r="C78" s="301" t="s">
        <v>1096</v>
      </c>
      <c r="D78" s="301"/>
      <c r="E78" s="301"/>
      <c r="F78" s="322" t="s">
        <v>1093</v>
      </c>
      <c r="G78" s="321"/>
      <c r="H78" s="301" t="s">
        <v>1097</v>
      </c>
      <c r="I78" s="301" t="s">
        <v>1095</v>
      </c>
      <c r="J78" s="301">
        <v>120</v>
      </c>
      <c r="K78" s="314"/>
    </row>
    <row r="79" ht="15" customHeight="1">
      <c r="B79" s="323"/>
      <c r="C79" s="301" t="s">
        <v>1098</v>
      </c>
      <c r="D79" s="301"/>
      <c r="E79" s="301"/>
      <c r="F79" s="322" t="s">
        <v>1099</v>
      </c>
      <c r="G79" s="321"/>
      <c r="H79" s="301" t="s">
        <v>1100</v>
      </c>
      <c r="I79" s="301" t="s">
        <v>1095</v>
      </c>
      <c r="J79" s="301">
        <v>50</v>
      </c>
      <c r="K79" s="314"/>
    </row>
    <row r="80" ht="15" customHeight="1">
      <c r="B80" s="323"/>
      <c r="C80" s="301" t="s">
        <v>1101</v>
      </c>
      <c r="D80" s="301"/>
      <c r="E80" s="301"/>
      <c r="F80" s="322" t="s">
        <v>1093</v>
      </c>
      <c r="G80" s="321"/>
      <c r="H80" s="301" t="s">
        <v>1102</v>
      </c>
      <c r="I80" s="301" t="s">
        <v>1103</v>
      </c>
      <c r="J80" s="301"/>
      <c r="K80" s="314"/>
    </row>
    <row r="81" ht="15" customHeight="1">
      <c r="B81" s="323"/>
      <c r="C81" s="324" t="s">
        <v>1104</v>
      </c>
      <c r="D81" s="324"/>
      <c r="E81" s="324"/>
      <c r="F81" s="325" t="s">
        <v>1099</v>
      </c>
      <c r="G81" s="324"/>
      <c r="H81" s="324" t="s">
        <v>1105</v>
      </c>
      <c r="I81" s="324" t="s">
        <v>1095</v>
      </c>
      <c r="J81" s="324">
        <v>15</v>
      </c>
      <c r="K81" s="314"/>
    </row>
    <row r="82" ht="15" customHeight="1">
      <c r="B82" s="323"/>
      <c r="C82" s="324" t="s">
        <v>1106</v>
      </c>
      <c r="D82" s="324"/>
      <c r="E82" s="324"/>
      <c r="F82" s="325" t="s">
        <v>1099</v>
      </c>
      <c r="G82" s="324"/>
      <c r="H82" s="324" t="s">
        <v>1107</v>
      </c>
      <c r="I82" s="324" t="s">
        <v>1095</v>
      </c>
      <c r="J82" s="324">
        <v>15</v>
      </c>
      <c r="K82" s="314"/>
    </row>
    <row r="83" ht="15" customHeight="1">
      <c r="B83" s="323"/>
      <c r="C83" s="324" t="s">
        <v>1108</v>
      </c>
      <c r="D83" s="324"/>
      <c r="E83" s="324"/>
      <c r="F83" s="325" t="s">
        <v>1099</v>
      </c>
      <c r="G83" s="324"/>
      <c r="H83" s="324" t="s">
        <v>1109</v>
      </c>
      <c r="I83" s="324" t="s">
        <v>1095</v>
      </c>
      <c r="J83" s="324">
        <v>20</v>
      </c>
      <c r="K83" s="314"/>
    </row>
    <row r="84" ht="15" customHeight="1">
      <c r="B84" s="323"/>
      <c r="C84" s="324" t="s">
        <v>1110</v>
      </c>
      <c r="D84" s="324"/>
      <c r="E84" s="324"/>
      <c r="F84" s="325" t="s">
        <v>1099</v>
      </c>
      <c r="G84" s="324"/>
      <c r="H84" s="324" t="s">
        <v>1111</v>
      </c>
      <c r="I84" s="324" t="s">
        <v>1095</v>
      </c>
      <c r="J84" s="324">
        <v>20</v>
      </c>
      <c r="K84" s="314"/>
    </row>
    <row r="85" ht="15" customHeight="1">
      <c r="B85" s="323"/>
      <c r="C85" s="301" t="s">
        <v>1112</v>
      </c>
      <c r="D85" s="301"/>
      <c r="E85" s="301"/>
      <c r="F85" s="322" t="s">
        <v>1099</v>
      </c>
      <c r="G85" s="321"/>
      <c r="H85" s="301" t="s">
        <v>1113</v>
      </c>
      <c r="I85" s="301" t="s">
        <v>1095</v>
      </c>
      <c r="J85" s="301">
        <v>50</v>
      </c>
      <c r="K85" s="314"/>
    </row>
    <row r="86" ht="15" customHeight="1">
      <c r="B86" s="323"/>
      <c r="C86" s="301" t="s">
        <v>1114</v>
      </c>
      <c r="D86" s="301"/>
      <c r="E86" s="301"/>
      <c r="F86" s="322" t="s">
        <v>1099</v>
      </c>
      <c r="G86" s="321"/>
      <c r="H86" s="301" t="s">
        <v>1115</v>
      </c>
      <c r="I86" s="301" t="s">
        <v>1095</v>
      </c>
      <c r="J86" s="301">
        <v>20</v>
      </c>
      <c r="K86" s="314"/>
    </row>
    <row r="87" ht="15" customHeight="1">
      <c r="B87" s="323"/>
      <c r="C87" s="301" t="s">
        <v>1116</v>
      </c>
      <c r="D87" s="301"/>
      <c r="E87" s="301"/>
      <c r="F87" s="322" t="s">
        <v>1099</v>
      </c>
      <c r="G87" s="321"/>
      <c r="H87" s="301" t="s">
        <v>1117</v>
      </c>
      <c r="I87" s="301" t="s">
        <v>1095</v>
      </c>
      <c r="J87" s="301">
        <v>20</v>
      </c>
      <c r="K87" s="314"/>
    </row>
    <row r="88" ht="15" customHeight="1">
      <c r="B88" s="323"/>
      <c r="C88" s="301" t="s">
        <v>1118</v>
      </c>
      <c r="D88" s="301"/>
      <c r="E88" s="301"/>
      <c r="F88" s="322" t="s">
        <v>1099</v>
      </c>
      <c r="G88" s="321"/>
      <c r="H88" s="301" t="s">
        <v>1119</v>
      </c>
      <c r="I88" s="301" t="s">
        <v>1095</v>
      </c>
      <c r="J88" s="301">
        <v>50</v>
      </c>
      <c r="K88" s="314"/>
    </row>
    <row r="89" ht="15" customHeight="1">
      <c r="B89" s="323"/>
      <c r="C89" s="301" t="s">
        <v>1120</v>
      </c>
      <c r="D89" s="301"/>
      <c r="E89" s="301"/>
      <c r="F89" s="322" t="s">
        <v>1099</v>
      </c>
      <c r="G89" s="321"/>
      <c r="H89" s="301" t="s">
        <v>1120</v>
      </c>
      <c r="I89" s="301" t="s">
        <v>1095</v>
      </c>
      <c r="J89" s="301">
        <v>50</v>
      </c>
      <c r="K89" s="314"/>
    </row>
    <row r="90" ht="15" customHeight="1">
      <c r="B90" s="323"/>
      <c r="C90" s="301" t="s">
        <v>144</v>
      </c>
      <c r="D90" s="301"/>
      <c r="E90" s="301"/>
      <c r="F90" s="322" t="s">
        <v>1099</v>
      </c>
      <c r="G90" s="321"/>
      <c r="H90" s="301" t="s">
        <v>1121</v>
      </c>
      <c r="I90" s="301" t="s">
        <v>1095</v>
      </c>
      <c r="J90" s="301">
        <v>255</v>
      </c>
      <c r="K90" s="314"/>
    </row>
    <row r="91" ht="15" customHeight="1">
      <c r="B91" s="323"/>
      <c r="C91" s="301" t="s">
        <v>1122</v>
      </c>
      <c r="D91" s="301"/>
      <c r="E91" s="301"/>
      <c r="F91" s="322" t="s">
        <v>1093</v>
      </c>
      <c r="G91" s="321"/>
      <c r="H91" s="301" t="s">
        <v>1123</v>
      </c>
      <c r="I91" s="301" t="s">
        <v>1124</v>
      </c>
      <c r="J91" s="301"/>
      <c r="K91" s="314"/>
    </row>
    <row r="92" ht="15" customHeight="1">
      <c r="B92" s="323"/>
      <c r="C92" s="301" t="s">
        <v>1125</v>
      </c>
      <c r="D92" s="301"/>
      <c r="E92" s="301"/>
      <c r="F92" s="322" t="s">
        <v>1093</v>
      </c>
      <c r="G92" s="321"/>
      <c r="H92" s="301" t="s">
        <v>1126</v>
      </c>
      <c r="I92" s="301" t="s">
        <v>1127</v>
      </c>
      <c r="J92" s="301"/>
      <c r="K92" s="314"/>
    </row>
    <row r="93" ht="15" customHeight="1">
      <c r="B93" s="323"/>
      <c r="C93" s="301" t="s">
        <v>1128</v>
      </c>
      <c r="D93" s="301"/>
      <c r="E93" s="301"/>
      <c r="F93" s="322" t="s">
        <v>1093</v>
      </c>
      <c r="G93" s="321"/>
      <c r="H93" s="301" t="s">
        <v>1128</v>
      </c>
      <c r="I93" s="301" t="s">
        <v>1127</v>
      </c>
      <c r="J93" s="301"/>
      <c r="K93" s="314"/>
    </row>
    <row r="94" ht="15" customHeight="1">
      <c r="B94" s="323"/>
      <c r="C94" s="301" t="s">
        <v>36</v>
      </c>
      <c r="D94" s="301"/>
      <c r="E94" s="301"/>
      <c r="F94" s="322" t="s">
        <v>1093</v>
      </c>
      <c r="G94" s="321"/>
      <c r="H94" s="301" t="s">
        <v>1129</v>
      </c>
      <c r="I94" s="301" t="s">
        <v>1127</v>
      </c>
      <c r="J94" s="301"/>
      <c r="K94" s="314"/>
    </row>
    <row r="95" ht="15" customHeight="1">
      <c r="B95" s="323"/>
      <c r="C95" s="301" t="s">
        <v>46</v>
      </c>
      <c r="D95" s="301"/>
      <c r="E95" s="301"/>
      <c r="F95" s="322" t="s">
        <v>1093</v>
      </c>
      <c r="G95" s="321"/>
      <c r="H95" s="301" t="s">
        <v>1130</v>
      </c>
      <c r="I95" s="301" t="s">
        <v>1127</v>
      </c>
      <c r="J95" s="301"/>
      <c r="K95" s="314"/>
    </row>
    <row r="96" ht="15" customHeight="1">
      <c r="B96" s="326"/>
      <c r="C96" s="327"/>
      <c r="D96" s="327"/>
      <c r="E96" s="327"/>
      <c r="F96" s="327"/>
      <c r="G96" s="327"/>
      <c r="H96" s="327"/>
      <c r="I96" s="327"/>
      <c r="J96" s="327"/>
      <c r="K96" s="328"/>
    </row>
    <row r="97" ht="18.75" customHeight="1">
      <c r="B97" s="329"/>
      <c r="C97" s="330"/>
      <c r="D97" s="330"/>
      <c r="E97" s="330"/>
      <c r="F97" s="330"/>
      <c r="G97" s="330"/>
      <c r="H97" s="330"/>
      <c r="I97" s="330"/>
      <c r="J97" s="330"/>
      <c r="K97" s="329"/>
    </row>
    <row r="98" ht="18.75" customHeight="1">
      <c r="B98" s="308"/>
      <c r="C98" s="308"/>
      <c r="D98" s="308"/>
      <c r="E98" s="308"/>
      <c r="F98" s="308"/>
      <c r="G98" s="308"/>
      <c r="H98" s="308"/>
      <c r="I98" s="308"/>
      <c r="J98" s="308"/>
      <c r="K98" s="308"/>
    </row>
    <row r="99" ht="7.5" customHeight="1">
      <c r="B99" s="309"/>
      <c r="C99" s="310"/>
      <c r="D99" s="310"/>
      <c r="E99" s="310"/>
      <c r="F99" s="310"/>
      <c r="G99" s="310"/>
      <c r="H99" s="310"/>
      <c r="I99" s="310"/>
      <c r="J99" s="310"/>
      <c r="K99" s="311"/>
    </row>
    <row r="100" ht="45" customHeight="1">
      <c r="B100" s="312"/>
      <c r="C100" s="313" t="s">
        <v>1131</v>
      </c>
      <c r="D100" s="313"/>
      <c r="E100" s="313"/>
      <c r="F100" s="313"/>
      <c r="G100" s="313"/>
      <c r="H100" s="313"/>
      <c r="I100" s="313"/>
      <c r="J100" s="313"/>
      <c r="K100" s="314"/>
    </row>
    <row r="101" ht="17.25" customHeight="1">
      <c r="B101" s="312"/>
      <c r="C101" s="315" t="s">
        <v>1087</v>
      </c>
      <c r="D101" s="315"/>
      <c r="E101" s="315"/>
      <c r="F101" s="315" t="s">
        <v>1088</v>
      </c>
      <c r="G101" s="316"/>
      <c r="H101" s="315" t="s">
        <v>139</v>
      </c>
      <c r="I101" s="315" t="s">
        <v>55</v>
      </c>
      <c r="J101" s="315" t="s">
        <v>1089</v>
      </c>
      <c r="K101" s="314"/>
    </row>
    <row r="102" ht="17.25" customHeight="1">
      <c r="B102" s="312"/>
      <c r="C102" s="317" t="s">
        <v>1090</v>
      </c>
      <c r="D102" s="317"/>
      <c r="E102" s="317"/>
      <c r="F102" s="318" t="s">
        <v>1091</v>
      </c>
      <c r="G102" s="319"/>
      <c r="H102" s="317"/>
      <c r="I102" s="317"/>
      <c r="J102" s="317" t="s">
        <v>1092</v>
      </c>
      <c r="K102" s="314"/>
    </row>
    <row r="103" ht="5.25" customHeight="1">
      <c r="B103" s="312"/>
      <c r="C103" s="315"/>
      <c r="D103" s="315"/>
      <c r="E103" s="315"/>
      <c r="F103" s="315"/>
      <c r="G103" s="331"/>
      <c r="H103" s="315"/>
      <c r="I103" s="315"/>
      <c r="J103" s="315"/>
      <c r="K103" s="314"/>
    </row>
    <row r="104" ht="15" customHeight="1">
      <c r="B104" s="312"/>
      <c r="C104" s="301" t="s">
        <v>51</v>
      </c>
      <c r="D104" s="320"/>
      <c r="E104" s="320"/>
      <c r="F104" s="322" t="s">
        <v>1093</v>
      </c>
      <c r="G104" s="331"/>
      <c r="H104" s="301" t="s">
        <v>1132</v>
      </c>
      <c r="I104" s="301" t="s">
        <v>1095</v>
      </c>
      <c r="J104" s="301">
        <v>20</v>
      </c>
      <c r="K104" s="314"/>
    </row>
    <row r="105" ht="15" customHeight="1">
      <c r="B105" s="312"/>
      <c r="C105" s="301" t="s">
        <v>1096</v>
      </c>
      <c r="D105" s="301"/>
      <c r="E105" s="301"/>
      <c r="F105" s="322" t="s">
        <v>1093</v>
      </c>
      <c r="G105" s="301"/>
      <c r="H105" s="301" t="s">
        <v>1132</v>
      </c>
      <c r="I105" s="301" t="s">
        <v>1095</v>
      </c>
      <c r="J105" s="301">
        <v>120</v>
      </c>
      <c r="K105" s="314"/>
    </row>
    <row r="106" ht="15" customHeight="1">
      <c r="B106" s="323"/>
      <c r="C106" s="301" t="s">
        <v>1098</v>
      </c>
      <c r="D106" s="301"/>
      <c r="E106" s="301"/>
      <c r="F106" s="322" t="s">
        <v>1099</v>
      </c>
      <c r="G106" s="301"/>
      <c r="H106" s="301" t="s">
        <v>1132</v>
      </c>
      <c r="I106" s="301" t="s">
        <v>1095</v>
      </c>
      <c r="J106" s="301">
        <v>50</v>
      </c>
      <c r="K106" s="314"/>
    </row>
    <row r="107" ht="15" customHeight="1">
      <c r="B107" s="323"/>
      <c r="C107" s="301" t="s">
        <v>1101</v>
      </c>
      <c r="D107" s="301"/>
      <c r="E107" s="301"/>
      <c r="F107" s="322" t="s">
        <v>1093</v>
      </c>
      <c r="G107" s="301"/>
      <c r="H107" s="301" t="s">
        <v>1132</v>
      </c>
      <c r="I107" s="301" t="s">
        <v>1103</v>
      </c>
      <c r="J107" s="301"/>
      <c r="K107" s="314"/>
    </row>
    <row r="108" ht="15" customHeight="1">
      <c r="B108" s="323"/>
      <c r="C108" s="301" t="s">
        <v>1112</v>
      </c>
      <c r="D108" s="301"/>
      <c r="E108" s="301"/>
      <c r="F108" s="322" t="s">
        <v>1099</v>
      </c>
      <c r="G108" s="301"/>
      <c r="H108" s="301" t="s">
        <v>1132</v>
      </c>
      <c r="I108" s="301" t="s">
        <v>1095</v>
      </c>
      <c r="J108" s="301">
        <v>50</v>
      </c>
      <c r="K108" s="314"/>
    </row>
    <row r="109" ht="15" customHeight="1">
      <c r="B109" s="323"/>
      <c r="C109" s="301" t="s">
        <v>1120</v>
      </c>
      <c r="D109" s="301"/>
      <c r="E109" s="301"/>
      <c r="F109" s="322" t="s">
        <v>1099</v>
      </c>
      <c r="G109" s="301"/>
      <c r="H109" s="301" t="s">
        <v>1132</v>
      </c>
      <c r="I109" s="301" t="s">
        <v>1095</v>
      </c>
      <c r="J109" s="301">
        <v>50</v>
      </c>
      <c r="K109" s="314"/>
    </row>
    <row r="110" ht="15" customHeight="1">
      <c r="B110" s="323"/>
      <c r="C110" s="301" t="s">
        <v>1118</v>
      </c>
      <c r="D110" s="301"/>
      <c r="E110" s="301"/>
      <c r="F110" s="322" t="s">
        <v>1099</v>
      </c>
      <c r="G110" s="301"/>
      <c r="H110" s="301" t="s">
        <v>1132</v>
      </c>
      <c r="I110" s="301" t="s">
        <v>1095</v>
      </c>
      <c r="J110" s="301">
        <v>50</v>
      </c>
      <c r="K110" s="314"/>
    </row>
    <row r="111" ht="15" customHeight="1">
      <c r="B111" s="323"/>
      <c r="C111" s="301" t="s">
        <v>51</v>
      </c>
      <c r="D111" s="301"/>
      <c r="E111" s="301"/>
      <c r="F111" s="322" t="s">
        <v>1093</v>
      </c>
      <c r="G111" s="301"/>
      <c r="H111" s="301" t="s">
        <v>1133</v>
      </c>
      <c r="I111" s="301" t="s">
        <v>1095</v>
      </c>
      <c r="J111" s="301">
        <v>20</v>
      </c>
      <c r="K111" s="314"/>
    </row>
    <row r="112" ht="15" customHeight="1">
      <c r="B112" s="323"/>
      <c r="C112" s="301" t="s">
        <v>1134</v>
      </c>
      <c r="D112" s="301"/>
      <c r="E112" s="301"/>
      <c r="F112" s="322" t="s">
        <v>1093</v>
      </c>
      <c r="G112" s="301"/>
      <c r="H112" s="301" t="s">
        <v>1135</v>
      </c>
      <c r="I112" s="301" t="s">
        <v>1095</v>
      </c>
      <c r="J112" s="301">
        <v>120</v>
      </c>
      <c r="K112" s="314"/>
    </row>
    <row r="113" ht="15" customHeight="1">
      <c r="B113" s="323"/>
      <c r="C113" s="301" t="s">
        <v>36</v>
      </c>
      <c r="D113" s="301"/>
      <c r="E113" s="301"/>
      <c r="F113" s="322" t="s">
        <v>1093</v>
      </c>
      <c r="G113" s="301"/>
      <c r="H113" s="301" t="s">
        <v>1136</v>
      </c>
      <c r="I113" s="301" t="s">
        <v>1127</v>
      </c>
      <c r="J113" s="301"/>
      <c r="K113" s="314"/>
    </row>
    <row r="114" ht="15" customHeight="1">
      <c r="B114" s="323"/>
      <c r="C114" s="301" t="s">
        <v>46</v>
      </c>
      <c r="D114" s="301"/>
      <c r="E114" s="301"/>
      <c r="F114" s="322" t="s">
        <v>1093</v>
      </c>
      <c r="G114" s="301"/>
      <c r="H114" s="301" t="s">
        <v>1137</v>
      </c>
      <c r="I114" s="301" t="s">
        <v>1127</v>
      </c>
      <c r="J114" s="301"/>
      <c r="K114" s="314"/>
    </row>
    <row r="115" ht="15" customHeight="1">
      <c r="B115" s="323"/>
      <c r="C115" s="301" t="s">
        <v>55</v>
      </c>
      <c r="D115" s="301"/>
      <c r="E115" s="301"/>
      <c r="F115" s="322" t="s">
        <v>1093</v>
      </c>
      <c r="G115" s="301"/>
      <c r="H115" s="301" t="s">
        <v>1138</v>
      </c>
      <c r="I115" s="301" t="s">
        <v>1139</v>
      </c>
      <c r="J115" s="301"/>
      <c r="K115" s="314"/>
    </row>
    <row r="116" ht="15" customHeight="1">
      <c r="B116" s="326"/>
      <c r="C116" s="332"/>
      <c r="D116" s="332"/>
      <c r="E116" s="332"/>
      <c r="F116" s="332"/>
      <c r="G116" s="332"/>
      <c r="H116" s="332"/>
      <c r="I116" s="332"/>
      <c r="J116" s="332"/>
      <c r="K116" s="328"/>
    </row>
    <row r="117" ht="18.75" customHeight="1">
      <c r="B117" s="333"/>
      <c r="C117" s="297"/>
      <c r="D117" s="297"/>
      <c r="E117" s="297"/>
      <c r="F117" s="334"/>
      <c r="G117" s="297"/>
      <c r="H117" s="297"/>
      <c r="I117" s="297"/>
      <c r="J117" s="297"/>
      <c r="K117" s="333"/>
    </row>
    <row r="118" ht="18.75" customHeight="1">
      <c r="B118" s="308"/>
      <c r="C118" s="308"/>
      <c r="D118" s="308"/>
      <c r="E118" s="308"/>
      <c r="F118" s="308"/>
      <c r="G118" s="308"/>
      <c r="H118" s="308"/>
      <c r="I118" s="308"/>
      <c r="J118" s="308"/>
      <c r="K118" s="308"/>
    </row>
    <row r="119" ht="7.5" customHeight="1">
      <c r="B119" s="335"/>
      <c r="C119" s="336"/>
      <c r="D119" s="336"/>
      <c r="E119" s="336"/>
      <c r="F119" s="336"/>
      <c r="G119" s="336"/>
      <c r="H119" s="336"/>
      <c r="I119" s="336"/>
      <c r="J119" s="336"/>
      <c r="K119" s="337"/>
    </row>
    <row r="120" ht="45" customHeight="1">
      <c r="B120" s="338"/>
      <c r="C120" s="291" t="s">
        <v>1140</v>
      </c>
      <c r="D120" s="291"/>
      <c r="E120" s="291"/>
      <c r="F120" s="291"/>
      <c r="G120" s="291"/>
      <c r="H120" s="291"/>
      <c r="I120" s="291"/>
      <c r="J120" s="291"/>
      <c r="K120" s="339"/>
    </row>
    <row r="121" ht="17.25" customHeight="1">
      <c r="B121" s="340"/>
      <c r="C121" s="315" t="s">
        <v>1087</v>
      </c>
      <c r="D121" s="315"/>
      <c r="E121" s="315"/>
      <c r="F121" s="315" t="s">
        <v>1088</v>
      </c>
      <c r="G121" s="316"/>
      <c r="H121" s="315" t="s">
        <v>139</v>
      </c>
      <c r="I121" s="315" t="s">
        <v>55</v>
      </c>
      <c r="J121" s="315" t="s">
        <v>1089</v>
      </c>
      <c r="K121" s="341"/>
    </row>
    <row r="122" ht="17.25" customHeight="1">
      <c r="B122" s="340"/>
      <c r="C122" s="317" t="s">
        <v>1090</v>
      </c>
      <c r="D122" s="317"/>
      <c r="E122" s="317"/>
      <c r="F122" s="318" t="s">
        <v>1091</v>
      </c>
      <c r="G122" s="319"/>
      <c r="H122" s="317"/>
      <c r="I122" s="317"/>
      <c r="J122" s="317" t="s">
        <v>1092</v>
      </c>
      <c r="K122" s="341"/>
    </row>
    <row r="123" ht="5.25" customHeight="1">
      <c r="B123" s="342"/>
      <c r="C123" s="320"/>
      <c r="D123" s="320"/>
      <c r="E123" s="320"/>
      <c r="F123" s="320"/>
      <c r="G123" s="301"/>
      <c r="H123" s="320"/>
      <c r="I123" s="320"/>
      <c r="J123" s="320"/>
      <c r="K123" s="343"/>
    </row>
    <row r="124" ht="15" customHeight="1">
      <c r="B124" s="342"/>
      <c r="C124" s="301" t="s">
        <v>1096</v>
      </c>
      <c r="D124" s="320"/>
      <c r="E124" s="320"/>
      <c r="F124" s="322" t="s">
        <v>1093</v>
      </c>
      <c r="G124" s="301"/>
      <c r="H124" s="301" t="s">
        <v>1132</v>
      </c>
      <c r="I124" s="301" t="s">
        <v>1095</v>
      </c>
      <c r="J124" s="301">
        <v>120</v>
      </c>
      <c r="K124" s="344"/>
    </row>
    <row r="125" ht="15" customHeight="1">
      <c r="B125" s="342"/>
      <c r="C125" s="301" t="s">
        <v>1141</v>
      </c>
      <c r="D125" s="301"/>
      <c r="E125" s="301"/>
      <c r="F125" s="322" t="s">
        <v>1093</v>
      </c>
      <c r="G125" s="301"/>
      <c r="H125" s="301" t="s">
        <v>1142</v>
      </c>
      <c r="I125" s="301" t="s">
        <v>1095</v>
      </c>
      <c r="J125" s="301" t="s">
        <v>1143</v>
      </c>
      <c r="K125" s="344"/>
    </row>
    <row r="126" ht="15" customHeight="1">
      <c r="B126" s="342"/>
      <c r="C126" s="301" t="s">
        <v>1042</v>
      </c>
      <c r="D126" s="301"/>
      <c r="E126" s="301"/>
      <c r="F126" s="322" t="s">
        <v>1093</v>
      </c>
      <c r="G126" s="301"/>
      <c r="H126" s="301" t="s">
        <v>1144</v>
      </c>
      <c r="I126" s="301" t="s">
        <v>1095</v>
      </c>
      <c r="J126" s="301" t="s">
        <v>1143</v>
      </c>
      <c r="K126" s="344"/>
    </row>
    <row r="127" ht="15" customHeight="1">
      <c r="B127" s="342"/>
      <c r="C127" s="301" t="s">
        <v>1104</v>
      </c>
      <c r="D127" s="301"/>
      <c r="E127" s="301"/>
      <c r="F127" s="322" t="s">
        <v>1099</v>
      </c>
      <c r="G127" s="301"/>
      <c r="H127" s="301" t="s">
        <v>1105</v>
      </c>
      <c r="I127" s="301" t="s">
        <v>1095</v>
      </c>
      <c r="J127" s="301">
        <v>15</v>
      </c>
      <c r="K127" s="344"/>
    </row>
    <row r="128" ht="15" customHeight="1">
      <c r="B128" s="342"/>
      <c r="C128" s="324" t="s">
        <v>1106</v>
      </c>
      <c r="D128" s="324"/>
      <c r="E128" s="324"/>
      <c r="F128" s="325" t="s">
        <v>1099</v>
      </c>
      <c r="G128" s="324"/>
      <c r="H128" s="324" t="s">
        <v>1107</v>
      </c>
      <c r="I128" s="324" t="s">
        <v>1095</v>
      </c>
      <c r="J128" s="324">
        <v>15</v>
      </c>
      <c r="K128" s="344"/>
    </row>
    <row r="129" ht="15" customHeight="1">
      <c r="B129" s="342"/>
      <c r="C129" s="324" t="s">
        <v>1108</v>
      </c>
      <c r="D129" s="324"/>
      <c r="E129" s="324"/>
      <c r="F129" s="325" t="s">
        <v>1099</v>
      </c>
      <c r="G129" s="324"/>
      <c r="H129" s="324" t="s">
        <v>1109</v>
      </c>
      <c r="I129" s="324" t="s">
        <v>1095</v>
      </c>
      <c r="J129" s="324">
        <v>20</v>
      </c>
      <c r="K129" s="344"/>
    </row>
    <row r="130" ht="15" customHeight="1">
      <c r="B130" s="342"/>
      <c r="C130" s="324" t="s">
        <v>1110</v>
      </c>
      <c r="D130" s="324"/>
      <c r="E130" s="324"/>
      <c r="F130" s="325" t="s">
        <v>1099</v>
      </c>
      <c r="G130" s="324"/>
      <c r="H130" s="324" t="s">
        <v>1111</v>
      </c>
      <c r="I130" s="324" t="s">
        <v>1095</v>
      </c>
      <c r="J130" s="324">
        <v>20</v>
      </c>
      <c r="K130" s="344"/>
    </row>
    <row r="131" ht="15" customHeight="1">
      <c r="B131" s="342"/>
      <c r="C131" s="301" t="s">
        <v>1098</v>
      </c>
      <c r="D131" s="301"/>
      <c r="E131" s="301"/>
      <c r="F131" s="322" t="s">
        <v>1099</v>
      </c>
      <c r="G131" s="301"/>
      <c r="H131" s="301" t="s">
        <v>1132</v>
      </c>
      <c r="I131" s="301" t="s">
        <v>1095</v>
      </c>
      <c r="J131" s="301">
        <v>50</v>
      </c>
      <c r="K131" s="344"/>
    </row>
    <row r="132" ht="15" customHeight="1">
      <c r="B132" s="342"/>
      <c r="C132" s="301" t="s">
        <v>1112</v>
      </c>
      <c r="D132" s="301"/>
      <c r="E132" s="301"/>
      <c r="F132" s="322" t="s">
        <v>1099</v>
      </c>
      <c r="G132" s="301"/>
      <c r="H132" s="301" t="s">
        <v>1132</v>
      </c>
      <c r="I132" s="301" t="s">
        <v>1095</v>
      </c>
      <c r="J132" s="301">
        <v>50</v>
      </c>
      <c r="K132" s="344"/>
    </row>
    <row r="133" ht="15" customHeight="1">
      <c r="B133" s="342"/>
      <c r="C133" s="301" t="s">
        <v>1118</v>
      </c>
      <c r="D133" s="301"/>
      <c r="E133" s="301"/>
      <c r="F133" s="322" t="s">
        <v>1099</v>
      </c>
      <c r="G133" s="301"/>
      <c r="H133" s="301" t="s">
        <v>1132</v>
      </c>
      <c r="I133" s="301" t="s">
        <v>1095</v>
      </c>
      <c r="J133" s="301">
        <v>50</v>
      </c>
      <c r="K133" s="344"/>
    </row>
    <row r="134" ht="15" customHeight="1">
      <c r="B134" s="342"/>
      <c r="C134" s="301" t="s">
        <v>1120</v>
      </c>
      <c r="D134" s="301"/>
      <c r="E134" s="301"/>
      <c r="F134" s="322" t="s">
        <v>1099</v>
      </c>
      <c r="G134" s="301"/>
      <c r="H134" s="301" t="s">
        <v>1132</v>
      </c>
      <c r="I134" s="301" t="s">
        <v>1095</v>
      </c>
      <c r="J134" s="301">
        <v>50</v>
      </c>
      <c r="K134" s="344"/>
    </row>
    <row r="135" ht="15" customHeight="1">
      <c r="B135" s="342"/>
      <c r="C135" s="301" t="s">
        <v>144</v>
      </c>
      <c r="D135" s="301"/>
      <c r="E135" s="301"/>
      <c r="F135" s="322" t="s">
        <v>1099</v>
      </c>
      <c r="G135" s="301"/>
      <c r="H135" s="301" t="s">
        <v>1145</v>
      </c>
      <c r="I135" s="301" t="s">
        <v>1095</v>
      </c>
      <c r="J135" s="301">
        <v>255</v>
      </c>
      <c r="K135" s="344"/>
    </row>
    <row r="136" ht="15" customHeight="1">
      <c r="B136" s="342"/>
      <c r="C136" s="301" t="s">
        <v>1122</v>
      </c>
      <c r="D136" s="301"/>
      <c r="E136" s="301"/>
      <c r="F136" s="322" t="s">
        <v>1093</v>
      </c>
      <c r="G136" s="301"/>
      <c r="H136" s="301" t="s">
        <v>1146</v>
      </c>
      <c r="I136" s="301" t="s">
        <v>1124</v>
      </c>
      <c r="J136" s="301"/>
      <c r="K136" s="344"/>
    </row>
    <row r="137" ht="15" customHeight="1">
      <c r="B137" s="342"/>
      <c r="C137" s="301" t="s">
        <v>1125</v>
      </c>
      <c r="D137" s="301"/>
      <c r="E137" s="301"/>
      <c r="F137" s="322" t="s">
        <v>1093</v>
      </c>
      <c r="G137" s="301"/>
      <c r="H137" s="301" t="s">
        <v>1147</v>
      </c>
      <c r="I137" s="301" t="s">
        <v>1127</v>
      </c>
      <c r="J137" s="301"/>
      <c r="K137" s="344"/>
    </row>
    <row r="138" ht="15" customHeight="1">
      <c r="B138" s="342"/>
      <c r="C138" s="301" t="s">
        <v>1128</v>
      </c>
      <c r="D138" s="301"/>
      <c r="E138" s="301"/>
      <c r="F138" s="322" t="s">
        <v>1093</v>
      </c>
      <c r="G138" s="301"/>
      <c r="H138" s="301" t="s">
        <v>1128</v>
      </c>
      <c r="I138" s="301" t="s">
        <v>1127</v>
      </c>
      <c r="J138" s="301"/>
      <c r="K138" s="344"/>
    </row>
    <row r="139" ht="15" customHeight="1">
      <c r="B139" s="342"/>
      <c r="C139" s="301" t="s">
        <v>36</v>
      </c>
      <c r="D139" s="301"/>
      <c r="E139" s="301"/>
      <c r="F139" s="322" t="s">
        <v>1093</v>
      </c>
      <c r="G139" s="301"/>
      <c r="H139" s="301" t="s">
        <v>1148</v>
      </c>
      <c r="I139" s="301" t="s">
        <v>1127</v>
      </c>
      <c r="J139" s="301"/>
      <c r="K139" s="344"/>
    </row>
    <row r="140" ht="15" customHeight="1">
      <c r="B140" s="342"/>
      <c r="C140" s="301" t="s">
        <v>1149</v>
      </c>
      <c r="D140" s="301"/>
      <c r="E140" s="301"/>
      <c r="F140" s="322" t="s">
        <v>1093</v>
      </c>
      <c r="G140" s="301"/>
      <c r="H140" s="301" t="s">
        <v>1150</v>
      </c>
      <c r="I140" s="301" t="s">
        <v>1127</v>
      </c>
      <c r="J140" s="301"/>
      <c r="K140" s="344"/>
    </row>
    <row r="141" ht="15" customHeight="1">
      <c r="B141" s="345"/>
      <c r="C141" s="346"/>
      <c r="D141" s="346"/>
      <c r="E141" s="346"/>
      <c r="F141" s="346"/>
      <c r="G141" s="346"/>
      <c r="H141" s="346"/>
      <c r="I141" s="346"/>
      <c r="J141" s="346"/>
      <c r="K141" s="347"/>
    </row>
    <row r="142" ht="18.75" customHeight="1">
      <c r="B142" s="297"/>
      <c r="C142" s="297"/>
      <c r="D142" s="297"/>
      <c r="E142" s="297"/>
      <c r="F142" s="334"/>
      <c r="G142" s="297"/>
      <c r="H142" s="297"/>
      <c r="I142" s="297"/>
      <c r="J142" s="297"/>
      <c r="K142" s="297"/>
    </row>
    <row r="143" ht="18.75" customHeight="1">
      <c r="B143" s="308"/>
      <c r="C143" s="308"/>
      <c r="D143" s="308"/>
      <c r="E143" s="308"/>
      <c r="F143" s="308"/>
      <c r="G143" s="308"/>
      <c r="H143" s="308"/>
      <c r="I143" s="308"/>
      <c r="J143" s="308"/>
      <c r="K143" s="308"/>
    </row>
    <row r="144" ht="7.5" customHeight="1">
      <c r="B144" s="309"/>
      <c r="C144" s="310"/>
      <c r="D144" s="310"/>
      <c r="E144" s="310"/>
      <c r="F144" s="310"/>
      <c r="G144" s="310"/>
      <c r="H144" s="310"/>
      <c r="I144" s="310"/>
      <c r="J144" s="310"/>
      <c r="K144" s="311"/>
    </row>
    <row r="145" ht="45" customHeight="1">
      <c r="B145" s="312"/>
      <c r="C145" s="313" t="s">
        <v>1151</v>
      </c>
      <c r="D145" s="313"/>
      <c r="E145" s="313"/>
      <c r="F145" s="313"/>
      <c r="G145" s="313"/>
      <c r="H145" s="313"/>
      <c r="I145" s="313"/>
      <c r="J145" s="313"/>
      <c r="K145" s="314"/>
    </row>
    <row r="146" ht="17.25" customHeight="1">
      <c r="B146" s="312"/>
      <c r="C146" s="315" t="s">
        <v>1087</v>
      </c>
      <c r="D146" s="315"/>
      <c r="E146" s="315"/>
      <c r="F146" s="315" t="s">
        <v>1088</v>
      </c>
      <c r="G146" s="316"/>
      <c r="H146" s="315" t="s">
        <v>139</v>
      </c>
      <c r="I146" s="315" t="s">
        <v>55</v>
      </c>
      <c r="J146" s="315" t="s">
        <v>1089</v>
      </c>
      <c r="K146" s="314"/>
    </row>
    <row r="147" ht="17.25" customHeight="1">
      <c r="B147" s="312"/>
      <c r="C147" s="317" t="s">
        <v>1090</v>
      </c>
      <c r="D147" s="317"/>
      <c r="E147" s="317"/>
      <c r="F147" s="318" t="s">
        <v>1091</v>
      </c>
      <c r="G147" s="319"/>
      <c r="H147" s="317"/>
      <c r="I147" s="317"/>
      <c r="J147" s="317" t="s">
        <v>1092</v>
      </c>
      <c r="K147" s="314"/>
    </row>
    <row r="148" ht="5.25" customHeight="1">
      <c r="B148" s="323"/>
      <c r="C148" s="320"/>
      <c r="D148" s="320"/>
      <c r="E148" s="320"/>
      <c r="F148" s="320"/>
      <c r="G148" s="321"/>
      <c r="H148" s="320"/>
      <c r="I148" s="320"/>
      <c r="J148" s="320"/>
      <c r="K148" s="344"/>
    </row>
    <row r="149" ht="15" customHeight="1">
      <c r="B149" s="323"/>
      <c r="C149" s="348" t="s">
        <v>1096</v>
      </c>
      <c r="D149" s="301"/>
      <c r="E149" s="301"/>
      <c r="F149" s="349" t="s">
        <v>1093</v>
      </c>
      <c r="G149" s="301"/>
      <c r="H149" s="348" t="s">
        <v>1132</v>
      </c>
      <c r="I149" s="348" t="s">
        <v>1095</v>
      </c>
      <c r="J149" s="348">
        <v>120</v>
      </c>
      <c r="K149" s="344"/>
    </row>
    <row r="150" ht="15" customHeight="1">
      <c r="B150" s="323"/>
      <c r="C150" s="348" t="s">
        <v>1141</v>
      </c>
      <c r="D150" s="301"/>
      <c r="E150" s="301"/>
      <c r="F150" s="349" t="s">
        <v>1093</v>
      </c>
      <c r="G150" s="301"/>
      <c r="H150" s="348" t="s">
        <v>1152</v>
      </c>
      <c r="I150" s="348" t="s">
        <v>1095</v>
      </c>
      <c r="J150" s="348" t="s">
        <v>1143</v>
      </c>
      <c r="K150" s="344"/>
    </row>
    <row r="151" ht="15" customHeight="1">
      <c r="B151" s="323"/>
      <c r="C151" s="348" t="s">
        <v>1042</v>
      </c>
      <c r="D151" s="301"/>
      <c r="E151" s="301"/>
      <c r="F151" s="349" t="s">
        <v>1093</v>
      </c>
      <c r="G151" s="301"/>
      <c r="H151" s="348" t="s">
        <v>1153</v>
      </c>
      <c r="I151" s="348" t="s">
        <v>1095</v>
      </c>
      <c r="J151" s="348" t="s">
        <v>1143</v>
      </c>
      <c r="K151" s="344"/>
    </row>
    <row r="152" ht="15" customHeight="1">
      <c r="B152" s="323"/>
      <c r="C152" s="348" t="s">
        <v>1098</v>
      </c>
      <c r="D152" s="301"/>
      <c r="E152" s="301"/>
      <c r="F152" s="349" t="s">
        <v>1099</v>
      </c>
      <c r="G152" s="301"/>
      <c r="H152" s="348" t="s">
        <v>1132</v>
      </c>
      <c r="I152" s="348" t="s">
        <v>1095</v>
      </c>
      <c r="J152" s="348">
        <v>50</v>
      </c>
      <c r="K152" s="344"/>
    </row>
    <row r="153" ht="15" customHeight="1">
      <c r="B153" s="323"/>
      <c r="C153" s="348" t="s">
        <v>1101</v>
      </c>
      <c r="D153" s="301"/>
      <c r="E153" s="301"/>
      <c r="F153" s="349" t="s">
        <v>1093</v>
      </c>
      <c r="G153" s="301"/>
      <c r="H153" s="348" t="s">
        <v>1132</v>
      </c>
      <c r="I153" s="348" t="s">
        <v>1103</v>
      </c>
      <c r="J153" s="348"/>
      <c r="K153" s="344"/>
    </row>
    <row r="154" ht="15" customHeight="1">
      <c r="B154" s="323"/>
      <c r="C154" s="348" t="s">
        <v>1112</v>
      </c>
      <c r="D154" s="301"/>
      <c r="E154" s="301"/>
      <c r="F154" s="349" t="s">
        <v>1099</v>
      </c>
      <c r="G154" s="301"/>
      <c r="H154" s="348" t="s">
        <v>1132</v>
      </c>
      <c r="I154" s="348" t="s">
        <v>1095</v>
      </c>
      <c r="J154" s="348">
        <v>50</v>
      </c>
      <c r="K154" s="344"/>
    </row>
    <row r="155" ht="15" customHeight="1">
      <c r="B155" s="323"/>
      <c r="C155" s="348" t="s">
        <v>1120</v>
      </c>
      <c r="D155" s="301"/>
      <c r="E155" s="301"/>
      <c r="F155" s="349" t="s">
        <v>1099</v>
      </c>
      <c r="G155" s="301"/>
      <c r="H155" s="348" t="s">
        <v>1132</v>
      </c>
      <c r="I155" s="348" t="s">
        <v>1095</v>
      </c>
      <c r="J155" s="348">
        <v>50</v>
      </c>
      <c r="K155" s="344"/>
    </row>
    <row r="156" ht="15" customHeight="1">
      <c r="B156" s="323"/>
      <c r="C156" s="348" t="s">
        <v>1118</v>
      </c>
      <c r="D156" s="301"/>
      <c r="E156" s="301"/>
      <c r="F156" s="349" t="s">
        <v>1099</v>
      </c>
      <c r="G156" s="301"/>
      <c r="H156" s="348" t="s">
        <v>1132</v>
      </c>
      <c r="I156" s="348" t="s">
        <v>1095</v>
      </c>
      <c r="J156" s="348">
        <v>50</v>
      </c>
      <c r="K156" s="344"/>
    </row>
    <row r="157" ht="15" customHeight="1">
      <c r="B157" s="323"/>
      <c r="C157" s="348" t="s">
        <v>102</v>
      </c>
      <c r="D157" s="301"/>
      <c r="E157" s="301"/>
      <c r="F157" s="349" t="s">
        <v>1093</v>
      </c>
      <c r="G157" s="301"/>
      <c r="H157" s="348" t="s">
        <v>1154</v>
      </c>
      <c r="I157" s="348" t="s">
        <v>1095</v>
      </c>
      <c r="J157" s="348" t="s">
        <v>1155</v>
      </c>
      <c r="K157" s="344"/>
    </row>
    <row r="158" ht="15" customHeight="1">
      <c r="B158" s="323"/>
      <c r="C158" s="348" t="s">
        <v>1156</v>
      </c>
      <c r="D158" s="301"/>
      <c r="E158" s="301"/>
      <c r="F158" s="349" t="s">
        <v>1093</v>
      </c>
      <c r="G158" s="301"/>
      <c r="H158" s="348" t="s">
        <v>1157</v>
      </c>
      <c r="I158" s="348" t="s">
        <v>1127</v>
      </c>
      <c r="J158" s="348"/>
      <c r="K158" s="344"/>
    </row>
    <row r="159" ht="15" customHeight="1">
      <c r="B159" s="350"/>
      <c r="C159" s="332"/>
      <c r="D159" s="332"/>
      <c r="E159" s="332"/>
      <c r="F159" s="332"/>
      <c r="G159" s="332"/>
      <c r="H159" s="332"/>
      <c r="I159" s="332"/>
      <c r="J159" s="332"/>
      <c r="K159" s="351"/>
    </row>
    <row r="160" ht="18.75" customHeight="1">
      <c r="B160" s="297"/>
      <c r="C160" s="301"/>
      <c r="D160" s="301"/>
      <c r="E160" s="301"/>
      <c r="F160" s="322"/>
      <c r="G160" s="301"/>
      <c r="H160" s="301"/>
      <c r="I160" s="301"/>
      <c r="J160" s="301"/>
      <c r="K160" s="297"/>
    </row>
    <row r="161" ht="18.75" customHeight="1">
      <c r="B161" s="308"/>
      <c r="C161" s="308"/>
      <c r="D161" s="308"/>
      <c r="E161" s="308"/>
      <c r="F161" s="308"/>
      <c r="G161" s="308"/>
      <c r="H161" s="308"/>
      <c r="I161" s="308"/>
      <c r="J161" s="308"/>
      <c r="K161" s="308"/>
    </row>
    <row r="162" ht="7.5" customHeight="1">
      <c r="B162" s="287"/>
      <c r="C162" s="288"/>
      <c r="D162" s="288"/>
      <c r="E162" s="288"/>
      <c r="F162" s="288"/>
      <c r="G162" s="288"/>
      <c r="H162" s="288"/>
      <c r="I162" s="288"/>
      <c r="J162" s="288"/>
      <c r="K162" s="289"/>
    </row>
    <row r="163" ht="45" customHeight="1">
      <c r="B163" s="290"/>
      <c r="C163" s="291" t="s">
        <v>1158</v>
      </c>
      <c r="D163" s="291"/>
      <c r="E163" s="291"/>
      <c r="F163" s="291"/>
      <c r="G163" s="291"/>
      <c r="H163" s="291"/>
      <c r="I163" s="291"/>
      <c r="J163" s="291"/>
      <c r="K163" s="292"/>
    </row>
    <row r="164" ht="17.25" customHeight="1">
      <c r="B164" s="290"/>
      <c r="C164" s="315" t="s">
        <v>1087</v>
      </c>
      <c r="D164" s="315"/>
      <c r="E164" s="315"/>
      <c r="F164" s="315" t="s">
        <v>1088</v>
      </c>
      <c r="G164" s="352"/>
      <c r="H164" s="353" t="s">
        <v>139</v>
      </c>
      <c r="I164" s="353" t="s">
        <v>55</v>
      </c>
      <c r="J164" s="315" t="s">
        <v>1089</v>
      </c>
      <c r="K164" s="292"/>
    </row>
    <row r="165" ht="17.25" customHeight="1">
      <c r="B165" s="293"/>
      <c r="C165" s="317" t="s">
        <v>1090</v>
      </c>
      <c r="D165" s="317"/>
      <c r="E165" s="317"/>
      <c r="F165" s="318" t="s">
        <v>1091</v>
      </c>
      <c r="G165" s="354"/>
      <c r="H165" s="355"/>
      <c r="I165" s="355"/>
      <c r="J165" s="317" t="s">
        <v>1092</v>
      </c>
      <c r="K165" s="295"/>
    </row>
    <row r="166" ht="5.25" customHeight="1">
      <c r="B166" s="323"/>
      <c r="C166" s="320"/>
      <c r="D166" s="320"/>
      <c r="E166" s="320"/>
      <c r="F166" s="320"/>
      <c r="G166" s="321"/>
      <c r="H166" s="320"/>
      <c r="I166" s="320"/>
      <c r="J166" s="320"/>
      <c r="K166" s="344"/>
    </row>
    <row r="167" ht="15" customHeight="1">
      <c r="B167" s="323"/>
      <c r="C167" s="301" t="s">
        <v>1096</v>
      </c>
      <c r="D167" s="301"/>
      <c r="E167" s="301"/>
      <c r="F167" s="322" t="s">
        <v>1093</v>
      </c>
      <c r="G167" s="301"/>
      <c r="H167" s="301" t="s">
        <v>1132</v>
      </c>
      <c r="I167" s="301" t="s">
        <v>1095</v>
      </c>
      <c r="J167" s="301">
        <v>120</v>
      </c>
      <c r="K167" s="344"/>
    </row>
    <row r="168" ht="15" customHeight="1">
      <c r="B168" s="323"/>
      <c r="C168" s="301" t="s">
        <v>1141</v>
      </c>
      <c r="D168" s="301"/>
      <c r="E168" s="301"/>
      <c r="F168" s="322" t="s">
        <v>1093</v>
      </c>
      <c r="G168" s="301"/>
      <c r="H168" s="301" t="s">
        <v>1142</v>
      </c>
      <c r="I168" s="301" t="s">
        <v>1095</v>
      </c>
      <c r="J168" s="301" t="s">
        <v>1143</v>
      </c>
      <c r="K168" s="344"/>
    </row>
    <row r="169" ht="15" customHeight="1">
      <c r="B169" s="323"/>
      <c r="C169" s="301" t="s">
        <v>1042</v>
      </c>
      <c r="D169" s="301"/>
      <c r="E169" s="301"/>
      <c r="F169" s="322" t="s">
        <v>1093</v>
      </c>
      <c r="G169" s="301"/>
      <c r="H169" s="301" t="s">
        <v>1159</v>
      </c>
      <c r="I169" s="301" t="s">
        <v>1095</v>
      </c>
      <c r="J169" s="301" t="s">
        <v>1143</v>
      </c>
      <c r="K169" s="344"/>
    </row>
    <row r="170" ht="15" customHeight="1">
      <c r="B170" s="323"/>
      <c r="C170" s="301" t="s">
        <v>1098</v>
      </c>
      <c r="D170" s="301"/>
      <c r="E170" s="301"/>
      <c r="F170" s="322" t="s">
        <v>1099</v>
      </c>
      <c r="G170" s="301"/>
      <c r="H170" s="301" t="s">
        <v>1159</v>
      </c>
      <c r="I170" s="301" t="s">
        <v>1095</v>
      </c>
      <c r="J170" s="301">
        <v>50</v>
      </c>
      <c r="K170" s="344"/>
    </row>
    <row r="171" ht="15" customHeight="1">
      <c r="B171" s="323"/>
      <c r="C171" s="301" t="s">
        <v>1101</v>
      </c>
      <c r="D171" s="301"/>
      <c r="E171" s="301"/>
      <c r="F171" s="322" t="s">
        <v>1093</v>
      </c>
      <c r="G171" s="301"/>
      <c r="H171" s="301" t="s">
        <v>1159</v>
      </c>
      <c r="I171" s="301" t="s">
        <v>1103</v>
      </c>
      <c r="J171" s="301"/>
      <c r="K171" s="344"/>
    </row>
    <row r="172" ht="15" customHeight="1">
      <c r="B172" s="323"/>
      <c r="C172" s="301" t="s">
        <v>1112</v>
      </c>
      <c r="D172" s="301"/>
      <c r="E172" s="301"/>
      <c r="F172" s="322" t="s">
        <v>1099</v>
      </c>
      <c r="G172" s="301"/>
      <c r="H172" s="301" t="s">
        <v>1159</v>
      </c>
      <c r="I172" s="301" t="s">
        <v>1095</v>
      </c>
      <c r="J172" s="301">
        <v>50</v>
      </c>
      <c r="K172" s="344"/>
    </row>
    <row r="173" ht="15" customHeight="1">
      <c r="B173" s="323"/>
      <c r="C173" s="301" t="s">
        <v>1120</v>
      </c>
      <c r="D173" s="301"/>
      <c r="E173" s="301"/>
      <c r="F173" s="322" t="s">
        <v>1099</v>
      </c>
      <c r="G173" s="301"/>
      <c r="H173" s="301" t="s">
        <v>1159</v>
      </c>
      <c r="I173" s="301" t="s">
        <v>1095</v>
      </c>
      <c r="J173" s="301">
        <v>50</v>
      </c>
      <c r="K173" s="344"/>
    </row>
    <row r="174" ht="15" customHeight="1">
      <c r="B174" s="323"/>
      <c r="C174" s="301" t="s">
        <v>1118</v>
      </c>
      <c r="D174" s="301"/>
      <c r="E174" s="301"/>
      <c r="F174" s="322" t="s">
        <v>1099</v>
      </c>
      <c r="G174" s="301"/>
      <c r="H174" s="301" t="s">
        <v>1159</v>
      </c>
      <c r="I174" s="301" t="s">
        <v>1095</v>
      </c>
      <c r="J174" s="301">
        <v>50</v>
      </c>
      <c r="K174" s="344"/>
    </row>
    <row r="175" ht="15" customHeight="1">
      <c r="B175" s="323"/>
      <c r="C175" s="301" t="s">
        <v>138</v>
      </c>
      <c r="D175" s="301"/>
      <c r="E175" s="301"/>
      <c r="F175" s="322" t="s">
        <v>1093</v>
      </c>
      <c r="G175" s="301"/>
      <c r="H175" s="301" t="s">
        <v>1160</v>
      </c>
      <c r="I175" s="301" t="s">
        <v>1161</v>
      </c>
      <c r="J175" s="301"/>
      <c r="K175" s="344"/>
    </row>
    <row r="176" ht="15" customHeight="1">
      <c r="B176" s="323"/>
      <c r="C176" s="301" t="s">
        <v>55</v>
      </c>
      <c r="D176" s="301"/>
      <c r="E176" s="301"/>
      <c r="F176" s="322" t="s">
        <v>1093</v>
      </c>
      <c r="G176" s="301"/>
      <c r="H176" s="301" t="s">
        <v>1162</v>
      </c>
      <c r="I176" s="301" t="s">
        <v>1163</v>
      </c>
      <c r="J176" s="301">
        <v>1</v>
      </c>
      <c r="K176" s="344"/>
    </row>
    <row r="177" ht="15" customHeight="1">
      <c r="B177" s="323"/>
      <c r="C177" s="301" t="s">
        <v>51</v>
      </c>
      <c r="D177" s="301"/>
      <c r="E177" s="301"/>
      <c r="F177" s="322" t="s">
        <v>1093</v>
      </c>
      <c r="G177" s="301"/>
      <c r="H177" s="301" t="s">
        <v>1164</v>
      </c>
      <c r="I177" s="301" t="s">
        <v>1095</v>
      </c>
      <c r="J177" s="301">
        <v>20</v>
      </c>
      <c r="K177" s="344"/>
    </row>
    <row r="178" ht="15" customHeight="1">
      <c r="B178" s="323"/>
      <c r="C178" s="301" t="s">
        <v>139</v>
      </c>
      <c r="D178" s="301"/>
      <c r="E178" s="301"/>
      <c r="F178" s="322" t="s">
        <v>1093</v>
      </c>
      <c r="G178" s="301"/>
      <c r="H178" s="301" t="s">
        <v>1165</v>
      </c>
      <c r="I178" s="301" t="s">
        <v>1095</v>
      </c>
      <c r="J178" s="301">
        <v>255</v>
      </c>
      <c r="K178" s="344"/>
    </row>
    <row r="179" ht="15" customHeight="1">
      <c r="B179" s="323"/>
      <c r="C179" s="301" t="s">
        <v>140</v>
      </c>
      <c r="D179" s="301"/>
      <c r="E179" s="301"/>
      <c r="F179" s="322" t="s">
        <v>1093</v>
      </c>
      <c r="G179" s="301"/>
      <c r="H179" s="301" t="s">
        <v>1058</v>
      </c>
      <c r="I179" s="301" t="s">
        <v>1095</v>
      </c>
      <c r="J179" s="301">
        <v>10</v>
      </c>
      <c r="K179" s="344"/>
    </row>
    <row r="180" ht="15" customHeight="1">
      <c r="B180" s="323"/>
      <c r="C180" s="301" t="s">
        <v>141</v>
      </c>
      <c r="D180" s="301"/>
      <c r="E180" s="301"/>
      <c r="F180" s="322" t="s">
        <v>1093</v>
      </c>
      <c r="G180" s="301"/>
      <c r="H180" s="301" t="s">
        <v>1166</v>
      </c>
      <c r="I180" s="301" t="s">
        <v>1127</v>
      </c>
      <c r="J180" s="301"/>
      <c r="K180" s="344"/>
    </row>
    <row r="181" ht="15" customHeight="1">
      <c r="B181" s="323"/>
      <c r="C181" s="301" t="s">
        <v>1167</v>
      </c>
      <c r="D181" s="301"/>
      <c r="E181" s="301"/>
      <c r="F181" s="322" t="s">
        <v>1093</v>
      </c>
      <c r="G181" s="301"/>
      <c r="H181" s="301" t="s">
        <v>1168</v>
      </c>
      <c r="I181" s="301" t="s">
        <v>1127</v>
      </c>
      <c r="J181" s="301"/>
      <c r="K181" s="344"/>
    </row>
    <row r="182" ht="15" customHeight="1">
      <c r="B182" s="323"/>
      <c r="C182" s="301" t="s">
        <v>1156</v>
      </c>
      <c r="D182" s="301"/>
      <c r="E182" s="301"/>
      <c r="F182" s="322" t="s">
        <v>1093</v>
      </c>
      <c r="G182" s="301"/>
      <c r="H182" s="301" t="s">
        <v>1169</v>
      </c>
      <c r="I182" s="301" t="s">
        <v>1127</v>
      </c>
      <c r="J182" s="301"/>
      <c r="K182" s="344"/>
    </row>
    <row r="183" ht="15" customHeight="1">
      <c r="B183" s="323"/>
      <c r="C183" s="301" t="s">
        <v>143</v>
      </c>
      <c r="D183" s="301"/>
      <c r="E183" s="301"/>
      <c r="F183" s="322" t="s">
        <v>1099</v>
      </c>
      <c r="G183" s="301"/>
      <c r="H183" s="301" t="s">
        <v>1170</v>
      </c>
      <c r="I183" s="301" t="s">
        <v>1095</v>
      </c>
      <c r="J183" s="301">
        <v>50</v>
      </c>
      <c r="K183" s="344"/>
    </row>
    <row r="184" ht="15" customHeight="1">
      <c r="B184" s="323"/>
      <c r="C184" s="301" t="s">
        <v>1171</v>
      </c>
      <c r="D184" s="301"/>
      <c r="E184" s="301"/>
      <c r="F184" s="322" t="s">
        <v>1099</v>
      </c>
      <c r="G184" s="301"/>
      <c r="H184" s="301" t="s">
        <v>1172</v>
      </c>
      <c r="I184" s="301" t="s">
        <v>1173</v>
      </c>
      <c r="J184" s="301"/>
      <c r="K184" s="344"/>
    </row>
    <row r="185" ht="15" customHeight="1">
      <c r="B185" s="323"/>
      <c r="C185" s="301" t="s">
        <v>1174</v>
      </c>
      <c r="D185" s="301"/>
      <c r="E185" s="301"/>
      <c r="F185" s="322" t="s">
        <v>1099</v>
      </c>
      <c r="G185" s="301"/>
      <c r="H185" s="301" t="s">
        <v>1175</v>
      </c>
      <c r="I185" s="301" t="s">
        <v>1173</v>
      </c>
      <c r="J185" s="301"/>
      <c r="K185" s="344"/>
    </row>
    <row r="186" ht="15" customHeight="1">
      <c r="B186" s="323"/>
      <c r="C186" s="301" t="s">
        <v>1176</v>
      </c>
      <c r="D186" s="301"/>
      <c r="E186" s="301"/>
      <c r="F186" s="322" t="s">
        <v>1099</v>
      </c>
      <c r="G186" s="301"/>
      <c r="H186" s="301" t="s">
        <v>1177</v>
      </c>
      <c r="I186" s="301" t="s">
        <v>1173</v>
      </c>
      <c r="J186" s="301"/>
      <c r="K186" s="344"/>
    </row>
    <row r="187" ht="15" customHeight="1">
      <c r="B187" s="323"/>
      <c r="C187" s="356" t="s">
        <v>1178</v>
      </c>
      <c r="D187" s="301"/>
      <c r="E187" s="301"/>
      <c r="F187" s="322" t="s">
        <v>1099</v>
      </c>
      <c r="G187" s="301"/>
      <c r="H187" s="301" t="s">
        <v>1179</v>
      </c>
      <c r="I187" s="301" t="s">
        <v>1180</v>
      </c>
      <c r="J187" s="357" t="s">
        <v>1181</v>
      </c>
      <c r="K187" s="344"/>
    </row>
    <row r="188" ht="15" customHeight="1">
      <c r="B188" s="323"/>
      <c r="C188" s="307" t="s">
        <v>40</v>
      </c>
      <c r="D188" s="301"/>
      <c r="E188" s="301"/>
      <c r="F188" s="322" t="s">
        <v>1093</v>
      </c>
      <c r="G188" s="301"/>
      <c r="H188" s="297" t="s">
        <v>1182</v>
      </c>
      <c r="I188" s="301" t="s">
        <v>1183</v>
      </c>
      <c r="J188" s="301"/>
      <c r="K188" s="344"/>
    </row>
    <row r="189" ht="15" customHeight="1">
      <c r="B189" s="323"/>
      <c r="C189" s="307" t="s">
        <v>1184</v>
      </c>
      <c r="D189" s="301"/>
      <c r="E189" s="301"/>
      <c r="F189" s="322" t="s">
        <v>1093</v>
      </c>
      <c r="G189" s="301"/>
      <c r="H189" s="301" t="s">
        <v>1185</v>
      </c>
      <c r="I189" s="301" t="s">
        <v>1127</v>
      </c>
      <c r="J189" s="301"/>
      <c r="K189" s="344"/>
    </row>
    <row r="190" ht="15" customHeight="1">
      <c r="B190" s="323"/>
      <c r="C190" s="307" t="s">
        <v>1186</v>
      </c>
      <c r="D190" s="301"/>
      <c r="E190" s="301"/>
      <c r="F190" s="322" t="s">
        <v>1093</v>
      </c>
      <c r="G190" s="301"/>
      <c r="H190" s="301" t="s">
        <v>1187</v>
      </c>
      <c r="I190" s="301" t="s">
        <v>1127</v>
      </c>
      <c r="J190" s="301"/>
      <c r="K190" s="344"/>
    </row>
    <row r="191" ht="15" customHeight="1">
      <c r="B191" s="323"/>
      <c r="C191" s="307" t="s">
        <v>1188</v>
      </c>
      <c r="D191" s="301"/>
      <c r="E191" s="301"/>
      <c r="F191" s="322" t="s">
        <v>1099</v>
      </c>
      <c r="G191" s="301"/>
      <c r="H191" s="301" t="s">
        <v>1189</v>
      </c>
      <c r="I191" s="301" t="s">
        <v>1127</v>
      </c>
      <c r="J191" s="301"/>
      <c r="K191" s="344"/>
    </row>
    <row r="192" ht="15" customHeight="1">
      <c r="B192" s="350"/>
      <c r="C192" s="358"/>
      <c r="D192" s="332"/>
      <c r="E192" s="332"/>
      <c r="F192" s="332"/>
      <c r="G192" s="332"/>
      <c r="H192" s="332"/>
      <c r="I192" s="332"/>
      <c r="J192" s="332"/>
      <c r="K192" s="351"/>
    </row>
    <row r="193" ht="18.75" customHeight="1">
      <c r="B193" s="297"/>
      <c r="C193" s="301"/>
      <c r="D193" s="301"/>
      <c r="E193" s="301"/>
      <c r="F193" s="322"/>
      <c r="G193" s="301"/>
      <c r="H193" s="301"/>
      <c r="I193" s="301"/>
      <c r="J193" s="301"/>
      <c r="K193" s="297"/>
    </row>
    <row r="194" ht="18.75" customHeight="1">
      <c r="B194" s="297"/>
      <c r="C194" s="301"/>
      <c r="D194" s="301"/>
      <c r="E194" s="301"/>
      <c r="F194" s="322"/>
      <c r="G194" s="301"/>
      <c r="H194" s="301"/>
      <c r="I194" s="301"/>
      <c r="J194" s="301"/>
      <c r="K194" s="297"/>
    </row>
    <row r="195" ht="18.75" customHeight="1">
      <c r="B195" s="308"/>
      <c r="C195" s="308"/>
      <c r="D195" s="308"/>
      <c r="E195" s="308"/>
      <c r="F195" s="308"/>
      <c r="G195" s="308"/>
      <c r="H195" s="308"/>
      <c r="I195" s="308"/>
      <c r="J195" s="308"/>
      <c r="K195" s="308"/>
    </row>
    <row r="196" ht="13.5">
      <c r="B196" s="287"/>
      <c r="C196" s="288"/>
      <c r="D196" s="288"/>
      <c r="E196" s="288"/>
      <c r="F196" s="288"/>
      <c r="G196" s="288"/>
      <c r="H196" s="288"/>
      <c r="I196" s="288"/>
      <c r="J196" s="288"/>
      <c r="K196" s="289"/>
    </row>
    <row r="197" ht="21">
      <c r="B197" s="290"/>
      <c r="C197" s="291" t="s">
        <v>1190</v>
      </c>
      <c r="D197" s="291"/>
      <c r="E197" s="291"/>
      <c r="F197" s="291"/>
      <c r="G197" s="291"/>
      <c r="H197" s="291"/>
      <c r="I197" s="291"/>
      <c r="J197" s="291"/>
      <c r="K197" s="292"/>
    </row>
    <row r="198" ht="25.5" customHeight="1">
      <c r="B198" s="290"/>
      <c r="C198" s="359" t="s">
        <v>1191</v>
      </c>
      <c r="D198" s="359"/>
      <c r="E198" s="359"/>
      <c r="F198" s="359" t="s">
        <v>1192</v>
      </c>
      <c r="G198" s="360"/>
      <c r="H198" s="359" t="s">
        <v>1193</v>
      </c>
      <c r="I198" s="359"/>
      <c r="J198" s="359"/>
      <c r="K198" s="292"/>
    </row>
    <row r="199" ht="5.25" customHeight="1">
      <c r="B199" s="323"/>
      <c r="C199" s="320"/>
      <c r="D199" s="320"/>
      <c r="E199" s="320"/>
      <c r="F199" s="320"/>
      <c r="G199" s="301"/>
      <c r="H199" s="320"/>
      <c r="I199" s="320"/>
      <c r="J199" s="320"/>
      <c r="K199" s="344"/>
    </row>
    <row r="200" ht="15" customHeight="1">
      <c r="B200" s="323"/>
      <c r="C200" s="301" t="s">
        <v>1183</v>
      </c>
      <c r="D200" s="301"/>
      <c r="E200" s="301"/>
      <c r="F200" s="322" t="s">
        <v>41</v>
      </c>
      <c r="G200" s="301"/>
      <c r="H200" s="301" t="s">
        <v>1194</v>
      </c>
      <c r="I200" s="301"/>
      <c r="J200" s="301"/>
      <c r="K200" s="344"/>
    </row>
    <row r="201" ht="15" customHeight="1">
      <c r="B201" s="323"/>
      <c r="C201" s="329"/>
      <c r="D201" s="301"/>
      <c r="E201" s="301"/>
      <c r="F201" s="322" t="s">
        <v>42</v>
      </c>
      <c r="G201" s="301"/>
      <c r="H201" s="301" t="s">
        <v>1195</v>
      </c>
      <c r="I201" s="301"/>
      <c r="J201" s="301"/>
      <c r="K201" s="344"/>
    </row>
    <row r="202" ht="15" customHeight="1">
      <c r="B202" s="323"/>
      <c r="C202" s="329"/>
      <c r="D202" s="301"/>
      <c r="E202" s="301"/>
      <c r="F202" s="322" t="s">
        <v>45</v>
      </c>
      <c r="G202" s="301"/>
      <c r="H202" s="301" t="s">
        <v>1196</v>
      </c>
      <c r="I202" s="301"/>
      <c r="J202" s="301"/>
      <c r="K202" s="344"/>
    </row>
    <row r="203" ht="15" customHeight="1">
      <c r="B203" s="323"/>
      <c r="C203" s="301"/>
      <c r="D203" s="301"/>
      <c r="E203" s="301"/>
      <c r="F203" s="322" t="s">
        <v>43</v>
      </c>
      <c r="G203" s="301"/>
      <c r="H203" s="301" t="s">
        <v>1197</v>
      </c>
      <c r="I203" s="301"/>
      <c r="J203" s="301"/>
      <c r="K203" s="344"/>
    </row>
    <row r="204" ht="15" customHeight="1">
      <c r="B204" s="323"/>
      <c r="C204" s="301"/>
      <c r="D204" s="301"/>
      <c r="E204" s="301"/>
      <c r="F204" s="322" t="s">
        <v>44</v>
      </c>
      <c r="G204" s="301"/>
      <c r="H204" s="301" t="s">
        <v>1198</v>
      </c>
      <c r="I204" s="301"/>
      <c r="J204" s="301"/>
      <c r="K204" s="344"/>
    </row>
    <row r="205" ht="15" customHeight="1">
      <c r="B205" s="323"/>
      <c r="C205" s="301"/>
      <c r="D205" s="301"/>
      <c r="E205" s="301"/>
      <c r="F205" s="322"/>
      <c r="G205" s="301"/>
      <c r="H205" s="301"/>
      <c r="I205" s="301"/>
      <c r="J205" s="301"/>
      <c r="K205" s="344"/>
    </row>
    <row r="206" ht="15" customHeight="1">
      <c r="B206" s="323"/>
      <c r="C206" s="301" t="s">
        <v>1139</v>
      </c>
      <c r="D206" s="301"/>
      <c r="E206" s="301"/>
      <c r="F206" s="322" t="s">
        <v>74</v>
      </c>
      <c r="G206" s="301"/>
      <c r="H206" s="301" t="s">
        <v>1199</v>
      </c>
      <c r="I206" s="301"/>
      <c r="J206" s="301"/>
      <c r="K206" s="344"/>
    </row>
    <row r="207" ht="15" customHeight="1">
      <c r="B207" s="323"/>
      <c r="C207" s="329"/>
      <c r="D207" s="301"/>
      <c r="E207" s="301"/>
      <c r="F207" s="322" t="s">
        <v>1036</v>
      </c>
      <c r="G207" s="301"/>
      <c r="H207" s="301" t="s">
        <v>1037</v>
      </c>
      <c r="I207" s="301"/>
      <c r="J207" s="301"/>
      <c r="K207" s="344"/>
    </row>
    <row r="208" ht="15" customHeight="1">
      <c r="B208" s="323"/>
      <c r="C208" s="301"/>
      <c r="D208" s="301"/>
      <c r="E208" s="301"/>
      <c r="F208" s="322" t="s">
        <v>1034</v>
      </c>
      <c r="G208" s="301"/>
      <c r="H208" s="301" t="s">
        <v>1200</v>
      </c>
      <c r="I208" s="301"/>
      <c r="J208" s="301"/>
      <c r="K208" s="344"/>
    </row>
    <row r="209" ht="15" customHeight="1">
      <c r="B209" s="361"/>
      <c r="C209" s="329"/>
      <c r="D209" s="329"/>
      <c r="E209" s="329"/>
      <c r="F209" s="322" t="s">
        <v>1038</v>
      </c>
      <c r="G209" s="307"/>
      <c r="H209" s="348" t="s">
        <v>1039</v>
      </c>
      <c r="I209" s="348"/>
      <c r="J209" s="348"/>
      <c r="K209" s="362"/>
    </row>
    <row r="210" ht="15" customHeight="1">
      <c r="B210" s="361"/>
      <c r="C210" s="329"/>
      <c r="D210" s="329"/>
      <c r="E210" s="329"/>
      <c r="F210" s="322" t="s">
        <v>1040</v>
      </c>
      <c r="G210" s="307"/>
      <c r="H210" s="348" t="s">
        <v>1201</v>
      </c>
      <c r="I210" s="348"/>
      <c r="J210" s="348"/>
      <c r="K210" s="362"/>
    </row>
    <row r="211" ht="15" customHeight="1">
      <c r="B211" s="361"/>
      <c r="C211" s="329"/>
      <c r="D211" s="329"/>
      <c r="E211" s="329"/>
      <c r="F211" s="363"/>
      <c r="G211" s="307"/>
      <c r="H211" s="364"/>
      <c r="I211" s="364"/>
      <c r="J211" s="364"/>
      <c r="K211" s="362"/>
    </row>
    <row r="212" ht="15" customHeight="1">
      <c r="B212" s="361"/>
      <c r="C212" s="301" t="s">
        <v>1163</v>
      </c>
      <c r="D212" s="329"/>
      <c r="E212" s="329"/>
      <c r="F212" s="322">
        <v>1</v>
      </c>
      <c r="G212" s="307"/>
      <c r="H212" s="348" t="s">
        <v>1202</v>
      </c>
      <c r="I212" s="348"/>
      <c r="J212" s="348"/>
      <c r="K212" s="362"/>
    </row>
    <row r="213" ht="15" customHeight="1">
      <c r="B213" s="361"/>
      <c r="C213" s="329"/>
      <c r="D213" s="329"/>
      <c r="E213" s="329"/>
      <c r="F213" s="322">
        <v>2</v>
      </c>
      <c r="G213" s="307"/>
      <c r="H213" s="348" t="s">
        <v>1203</v>
      </c>
      <c r="I213" s="348"/>
      <c r="J213" s="348"/>
      <c r="K213" s="362"/>
    </row>
    <row r="214" ht="15" customHeight="1">
      <c r="B214" s="361"/>
      <c r="C214" s="329"/>
      <c r="D214" s="329"/>
      <c r="E214" s="329"/>
      <c r="F214" s="322">
        <v>3</v>
      </c>
      <c r="G214" s="307"/>
      <c r="H214" s="348" t="s">
        <v>1204</v>
      </c>
      <c r="I214" s="348"/>
      <c r="J214" s="348"/>
      <c r="K214" s="362"/>
    </row>
    <row r="215" ht="15" customHeight="1">
      <c r="B215" s="361"/>
      <c r="C215" s="329"/>
      <c r="D215" s="329"/>
      <c r="E215" s="329"/>
      <c r="F215" s="322">
        <v>4</v>
      </c>
      <c r="G215" s="307"/>
      <c r="H215" s="348" t="s">
        <v>1205</v>
      </c>
      <c r="I215" s="348"/>
      <c r="J215" s="348"/>
      <c r="K215" s="362"/>
    </row>
    <row r="216" ht="12.75" customHeight="1">
      <c r="B216" s="365"/>
      <c r="C216" s="366"/>
      <c r="D216" s="366"/>
      <c r="E216" s="366"/>
      <c r="F216" s="366"/>
      <c r="G216" s="366"/>
      <c r="H216" s="366"/>
      <c r="I216" s="366"/>
      <c r="J216" s="366"/>
      <c r="K216" s="367"/>
    </row>
  </sheetData>
  <sheetProtection autoFilter="0" deleteColumns="0" deleteRows="0" formatCells="0" formatColumns="0" formatRows="0" insertColumns="0" insertHyperlinks="0" insertRows="0" pivotTables="0" sort="0"/>
  <mergeCells count="77">
    <mergeCell ref="H215:J215"/>
    <mergeCell ref="H208:J208"/>
    <mergeCell ref="H203:J203"/>
    <mergeCell ref="H201:J201"/>
    <mergeCell ref="H212:J212"/>
    <mergeCell ref="H214:J214"/>
    <mergeCell ref="H213:J213"/>
    <mergeCell ref="H210:J210"/>
    <mergeCell ref="H209:J209"/>
    <mergeCell ref="H207:J207"/>
    <mergeCell ref="H198:J198"/>
    <mergeCell ref="C197:J197"/>
    <mergeCell ref="H206:J206"/>
    <mergeCell ref="H204:J204"/>
    <mergeCell ref="H202:J202"/>
    <mergeCell ref="H200:J200"/>
    <mergeCell ref="C163:J163"/>
    <mergeCell ref="C120:J120"/>
    <mergeCell ref="C145:J145"/>
    <mergeCell ref="C100:J100"/>
    <mergeCell ref="C73:J73"/>
    <mergeCell ref="D68:J68"/>
    <mergeCell ref="D66:J66"/>
    <mergeCell ref="D65:J65"/>
    <mergeCell ref="D67:J67"/>
    <mergeCell ref="D64:J64"/>
    <mergeCell ref="D59:J59"/>
    <mergeCell ref="D60:J60"/>
    <mergeCell ref="D63:J63"/>
    <mergeCell ref="D61:J61"/>
    <mergeCell ref="D58:J58"/>
    <mergeCell ref="D57:J57"/>
    <mergeCell ref="D56:J56"/>
    <mergeCell ref="D45:J45"/>
    <mergeCell ref="C50:J50"/>
    <mergeCell ref="C52:J52"/>
    <mergeCell ref="C53:J53"/>
    <mergeCell ref="C55:J55"/>
    <mergeCell ref="D49:J49"/>
    <mergeCell ref="E48:J48"/>
    <mergeCell ref="E47:J47"/>
    <mergeCell ref="E46:J46"/>
    <mergeCell ref="G43:J43"/>
    <mergeCell ref="G42:J42"/>
    <mergeCell ref="D33:J33"/>
    <mergeCell ref="G38:J38"/>
    <mergeCell ref="G39:J39"/>
    <mergeCell ref="G40:J40"/>
    <mergeCell ref="G41:J41"/>
    <mergeCell ref="G34:J34"/>
    <mergeCell ref="G35:J35"/>
    <mergeCell ref="G36:J36"/>
    <mergeCell ref="G37:J37"/>
    <mergeCell ref="D31:J31"/>
    <mergeCell ref="D32:J32"/>
    <mergeCell ref="D29:J29"/>
    <mergeCell ref="D28:J28"/>
    <mergeCell ref="D26:J26"/>
    <mergeCell ref="C23:J23"/>
    <mergeCell ref="D25:J25"/>
    <mergeCell ref="C24:J24"/>
    <mergeCell ref="F18:J18"/>
    <mergeCell ref="F21:J21"/>
    <mergeCell ref="F19:J19"/>
    <mergeCell ref="F20:J20"/>
    <mergeCell ref="F17:J17"/>
    <mergeCell ref="C3:J3"/>
    <mergeCell ref="C9:J9"/>
    <mergeCell ref="D11:J11"/>
    <mergeCell ref="D14:J14"/>
    <mergeCell ref="D15:J15"/>
    <mergeCell ref="F16:J16"/>
    <mergeCell ref="D10:J10"/>
    <mergeCell ref="D13:J1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mentour\gogo</dc:creator>
  <cp:lastModifiedBy>mentour\gogo</cp:lastModifiedBy>
  <dcterms:created xsi:type="dcterms:W3CDTF">2018-12-28T12:17:26Z</dcterms:created>
  <dcterms:modified xsi:type="dcterms:W3CDTF">2018-12-28T12:17:38Z</dcterms:modified>
</cp:coreProperties>
</file>